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1ccc360b7d106b6/Documents/ai your leadership/Assets/"/>
    </mc:Choice>
  </mc:AlternateContent>
  <xr:revisionPtr revIDLastSave="1" documentId="8_{B8D0CB13-6A2E-43EE-B878-E90C44156DAA}" xr6:coauthVersionLast="47" xr6:coauthVersionMax="47" xr10:uidLastSave="{424245B6-68CB-4259-9124-7E9227B09600}"/>
  <workbookProtection lockStructure="1"/>
  <bookViews>
    <workbookView xWindow="16275" yWindow="-16320" windowWidth="29040" windowHeight="15720" xr2:uid="{158F12F6-EF9E-4C9C-8883-D65A2039B2A9}"/>
  </bookViews>
  <sheets>
    <sheet name="Plan your Plan" sheetId="2" r:id="rId1"/>
    <sheet name="Plan your Activities" sheetId="1" r:id="rId2"/>
    <sheet name="Plan your Gant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3" l="1"/>
  <c r="J2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3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DJ4" i="3"/>
  <c r="DE4" i="3"/>
  <c r="DF4" i="3"/>
  <c r="DG4" i="3"/>
  <c r="DH4" i="3"/>
  <c r="DI4" i="3"/>
  <c r="BM4" i="3"/>
  <c r="BN4" i="3"/>
  <c r="BO4" i="3"/>
  <c r="BP4" i="3"/>
  <c r="BQ4" i="3"/>
  <c r="BR4" i="3"/>
  <c r="BS4" i="3"/>
  <c r="BT4" i="3"/>
  <c r="BU4" i="3"/>
  <c r="BV4" i="3"/>
  <c r="BW4" i="3"/>
  <c r="BX4" i="3"/>
  <c r="BY4" i="3"/>
  <c r="BZ4" i="3"/>
  <c r="CA4" i="3"/>
  <c r="CB4" i="3"/>
  <c r="CC4" i="3"/>
  <c r="CD4" i="3"/>
  <c r="CE4" i="3"/>
  <c r="CF4" i="3"/>
  <c r="CG4" i="3"/>
  <c r="CH4" i="3"/>
  <c r="CI4" i="3"/>
  <c r="CJ4" i="3"/>
  <c r="CK4" i="3"/>
  <c r="CL4" i="3"/>
  <c r="CM4" i="3"/>
  <c r="CN4" i="3"/>
  <c r="CO4" i="3"/>
  <c r="CP4" i="3"/>
  <c r="CQ4" i="3"/>
  <c r="CR4" i="3"/>
  <c r="CS4" i="3"/>
  <c r="CT4" i="3"/>
  <c r="CU4" i="3"/>
  <c r="CV4" i="3"/>
  <c r="CW4" i="3"/>
  <c r="CX4" i="3"/>
  <c r="CY4" i="3"/>
  <c r="CZ4" i="3"/>
  <c r="DA4" i="3"/>
  <c r="DB4" i="3"/>
  <c r="DC4" i="3"/>
  <c r="DD4" i="3"/>
  <c r="K4" i="2"/>
  <c r="K5" i="2"/>
  <c r="G6" i="2"/>
  <c r="G7" i="2" s="1"/>
  <c r="I7" i="2" s="1"/>
  <c r="N7" i="2"/>
  <c r="N8" i="2"/>
  <c r="L9" i="2"/>
  <c r="N9" i="2" s="1"/>
  <c r="M9" i="2" s="1"/>
  <c r="N6" i="2"/>
  <c r="N5" i="2"/>
  <c r="N4" i="2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C6" i="3" a="1"/>
  <c r="B6" i="3" l="1"/>
  <c r="B7" i="3" s="1"/>
  <c r="O4" i="2"/>
  <c r="P4" i="2" s="1"/>
  <c r="Q4" i="2" s="1"/>
  <c r="R4" i="2" s="1"/>
  <c r="S4" i="2" s="1"/>
  <c r="T4" i="2" s="1"/>
  <c r="U4" i="2" s="1"/>
  <c r="V4" i="2" s="1"/>
  <c r="W4" i="2" s="1"/>
  <c r="X4" i="2" s="1"/>
  <c r="Y4" i="2" s="1"/>
  <c r="Z4" i="2" s="1"/>
  <c r="AA4" i="2" s="1"/>
  <c r="AB4" i="2" s="1"/>
  <c r="AC4" i="2" s="1"/>
  <c r="AD4" i="2" s="1"/>
  <c r="AE4" i="2" s="1"/>
  <c r="AF4" i="2" s="1"/>
  <c r="AG4" i="2" s="1"/>
  <c r="AH4" i="2" s="1"/>
  <c r="AI4" i="2" s="1"/>
  <c r="AJ4" i="2" s="1"/>
  <c r="AK4" i="2" s="1"/>
  <c r="AL4" i="2" s="1"/>
  <c r="AM4" i="2" s="1"/>
  <c r="AN4" i="2" s="1"/>
  <c r="AO4" i="2" s="1"/>
  <c r="AP4" i="2" s="1"/>
  <c r="AQ4" i="2" s="1"/>
  <c r="AR4" i="2" s="1"/>
  <c r="AS4" i="2" s="1"/>
  <c r="AT4" i="2" s="1"/>
  <c r="AU4" i="2" s="1"/>
  <c r="AV4" i="2" s="1"/>
  <c r="AW4" i="2" s="1"/>
  <c r="AX4" i="2" s="1"/>
  <c r="AY4" i="2" s="1"/>
  <c r="AZ4" i="2" s="1"/>
  <c r="BA4" i="2" s="1"/>
  <c r="BB4" i="2" s="1"/>
  <c r="BC4" i="2" s="1"/>
  <c r="BD4" i="2" s="1"/>
  <c r="BE4" i="2" s="1"/>
  <c r="BF4" i="2" s="1"/>
  <c r="BG4" i="2" s="1"/>
  <c r="BH4" i="2" s="1"/>
  <c r="BI4" i="2" s="1"/>
  <c r="BJ4" i="2" s="1"/>
  <c r="BK4" i="2" s="1"/>
  <c r="BL4" i="2" s="1"/>
  <c r="BM4" i="2" s="1"/>
  <c r="BN4" i="2" s="1"/>
  <c r="BO4" i="2" s="1"/>
  <c r="BP4" i="2" s="1"/>
  <c r="BQ4" i="2" s="1"/>
  <c r="BR4" i="2" s="1"/>
  <c r="BS4" i="2" s="1"/>
  <c r="BT4" i="2" s="1"/>
  <c r="BU4" i="2" s="1"/>
  <c r="BV4" i="2" s="1"/>
  <c r="BW4" i="2" s="1"/>
  <c r="BX4" i="2" s="1"/>
  <c r="BY4" i="2" s="1"/>
  <c r="BZ4" i="2" s="1"/>
  <c r="CA4" i="2" s="1"/>
  <c r="CB4" i="2" s="1"/>
  <c r="CC4" i="2" s="1"/>
  <c r="CD4" i="2" s="1"/>
  <c r="CE4" i="2" s="1"/>
  <c r="CF4" i="2" s="1"/>
  <c r="CG4" i="2" s="1"/>
  <c r="CH4" i="2" s="1"/>
  <c r="CI4" i="2" s="1"/>
  <c r="CJ4" i="2" s="1"/>
  <c r="CK4" i="2" s="1"/>
  <c r="CL4" i="2" s="1"/>
  <c r="CM4" i="2" s="1"/>
  <c r="CN4" i="2" s="1"/>
  <c r="CO4" i="2" s="1"/>
  <c r="CP4" i="2" s="1"/>
  <c r="CQ4" i="2" s="1"/>
  <c r="CR4" i="2" s="1"/>
  <c r="CS4" i="2" s="1"/>
  <c r="CT4" i="2" s="1"/>
  <c r="CU4" i="2" s="1"/>
  <c r="CV4" i="2" s="1"/>
  <c r="CW4" i="2" s="1"/>
  <c r="CX4" i="2" s="1"/>
  <c r="CY4" i="2" s="1"/>
  <c r="CZ4" i="2" s="1"/>
  <c r="DA4" i="2" s="1"/>
  <c r="DB4" i="2" s="1"/>
  <c r="DC4" i="2" s="1"/>
  <c r="DD4" i="2" s="1"/>
  <c r="DE4" i="2" s="1"/>
  <c r="DF4" i="2" s="1"/>
  <c r="DG4" i="2" s="1"/>
  <c r="DH4" i="2" s="1"/>
  <c r="DI4" i="2" s="1"/>
  <c r="M4" i="2"/>
  <c r="O7" i="2"/>
  <c r="P7" i="2" s="1"/>
  <c r="Q7" i="2" s="1"/>
  <c r="R7" i="2" s="1"/>
  <c r="S7" i="2" s="1"/>
  <c r="T7" i="2" s="1"/>
  <c r="U7" i="2" s="1"/>
  <c r="V7" i="2" s="1"/>
  <c r="W7" i="2" s="1"/>
  <c r="X7" i="2" s="1"/>
  <c r="Y7" i="2" s="1"/>
  <c r="Z7" i="2" s="1"/>
  <c r="AA7" i="2" s="1"/>
  <c r="AB7" i="2" s="1"/>
  <c r="AC7" i="2" s="1"/>
  <c r="AD7" i="2" s="1"/>
  <c r="AE7" i="2" s="1"/>
  <c r="AF7" i="2" s="1"/>
  <c r="AG7" i="2" s="1"/>
  <c r="AH7" i="2" s="1"/>
  <c r="AI7" i="2" s="1"/>
  <c r="AJ7" i="2" s="1"/>
  <c r="AK7" i="2" s="1"/>
  <c r="AL7" i="2" s="1"/>
  <c r="AM7" i="2" s="1"/>
  <c r="AN7" i="2" s="1"/>
  <c r="AO7" i="2" s="1"/>
  <c r="AP7" i="2" s="1"/>
  <c r="AQ7" i="2" s="1"/>
  <c r="AR7" i="2" s="1"/>
  <c r="AS7" i="2" s="1"/>
  <c r="AT7" i="2" s="1"/>
  <c r="AU7" i="2" s="1"/>
  <c r="AV7" i="2" s="1"/>
  <c r="AW7" i="2" s="1"/>
  <c r="AX7" i="2" s="1"/>
  <c r="AY7" i="2" s="1"/>
  <c r="AZ7" i="2" s="1"/>
  <c r="BA7" i="2" s="1"/>
  <c r="BB7" i="2" s="1"/>
  <c r="BC7" i="2" s="1"/>
  <c r="BD7" i="2" s="1"/>
  <c r="BE7" i="2" s="1"/>
  <c r="BF7" i="2" s="1"/>
  <c r="BG7" i="2" s="1"/>
  <c r="BH7" i="2" s="1"/>
  <c r="BI7" i="2" s="1"/>
  <c r="BJ7" i="2" s="1"/>
  <c r="BK7" i="2" s="1"/>
  <c r="BL7" i="2" s="1"/>
  <c r="BM7" i="2" s="1"/>
  <c r="BN7" i="2" s="1"/>
  <c r="BO7" i="2" s="1"/>
  <c r="BP7" i="2" s="1"/>
  <c r="BQ7" i="2" s="1"/>
  <c r="BR7" i="2" s="1"/>
  <c r="BS7" i="2" s="1"/>
  <c r="BT7" i="2" s="1"/>
  <c r="BU7" i="2" s="1"/>
  <c r="BV7" i="2" s="1"/>
  <c r="BW7" i="2" s="1"/>
  <c r="BX7" i="2" s="1"/>
  <c r="BY7" i="2" s="1"/>
  <c r="BZ7" i="2" s="1"/>
  <c r="CA7" i="2" s="1"/>
  <c r="CB7" i="2" s="1"/>
  <c r="CC7" i="2" s="1"/>
  <c r="CD7" i="2" s="1"/>
  <c r="CE7" i="2" s="1"/>
  <c r="CF7" i="2" s="1"/>
  <c r="CG7" i="2" s="1"/>
  <c r="CH7" i="2" s="1"/>
  <c r="CI7" i="2" s="1"/>
  <c r="CJ7" i="2" s="1"/>
  <c r="CK7" i="2" s="1"/>
  <c r="CL7" i="2" s="1"/>
  <c r="CM7" i="2" s="1"/>
  <c r="CN7" i="2" s="1"/>
  <c r="CO7" i="2" s="1"/>
  <c r="CP7" i="2" s="1"/>
  <c r="CQ7" i="2" s="1"/>
  <c r="CR7" i="2" s="1"/>
  <c r="CS7" i="2" s="1"/>
  <c r="CT7" i="2" s="1"/>
  <c r="CU7" i="2" s="1"/>
  <c r="CV7" i="2" s="1"/>
  <c r="CW7" i="2" s="1"/>
  <c r="CX7" i="2" s="1"/>
  <c r="CY7" i="2" s="1"/>
  <c r="CZ7" i="2" s="1"/>
  <c r="DA7" i="2" s="1"/>
  <c r="DB7" i="2" s="1"/>
  <c r="DC7" i="2" s="1"/>
  <c r="DD7" i="2" s="1"/>
  <c r="DE7" i="2" s="1"/>
  <c r="DF7" i="2" s="1"/>
  <c r="DG7" i="2" s="1"/>
  <c r="DH7" i="2" s="1"/>
  <c r="DI7" i="2" s="1"/>
  <c r="M7" i="2"/>
  <c r="O5" i="2"/>
  <c r="P5" i="2" s="1"/>
  <c r="Q5" i="2" s="1"/>
  <c r="R5" i="2" s="1"/>
  <c r="S5" i="2" s="1"/>
  <c r="T5" i="2" s="1"/>
  <c r="U5" i="2" s="1"/>
  <c r="V5" i="2" s="1"/>
  <c r="W5" i="2" s="1"/>
  <c r="X5" i="2" s="1"/>
  <c r="Y5" i="2" s="1"/>
  <c r="Z5" i="2" s="1"/>
  <c r="AA5" i="2" s="1"/>
  <c r="AB5" i="2" s="1"/>
  <c r="AC5" i="2" s="1"/>
  <c r="AD5" i="2" s="1"/>
  <c r="AE5" i="2" s="1"/>
  <c r="AF5" i="2" s="1"/>
  <c r="AG5" i="2" s="1"/>
  <c r="AH5" i="2" s="1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BN5" i="2" s="1"/>
  <c r="BO5" i="2" s="1"/>
  <c r="BP5" i="2" s="1"/>
  <c r="BQ5" i="2" s="1"/>
  <c r="BR5" i="2" s="1"/>
  <c r="BS5" i="2" s="1"/>
  <c r="BT5" i="2" s="1"/>
  <c r="BU5" i="2" s="1"/>
  <c r="BV5" i="2" s="1"/>
  <c r="BW5" i="2" s="1"/>
  <c r="BX5" i="2" s="1"/>
  <c r="BY5" i="2" s="1"/>
  <c r="BZ5" i="2" s="1"/>
  <c r="CA5" i="2" s="1"/>
  <c r="CB5" i="2" s="1"/>
  <c r="CC5" i="2" s="1"/>
  <c r="CD5" i="2" s="1"/>
  <c r="CE5" i="2" s="1"/>
  <c r="CF5" i="2" s="1"/>
  <c r="CG5" i="2" s="1"/>
  <c r="CH5" i="2" s="1"/>
  <c r="CI5" i="2" s="1"/>
  <c r="CJ5" i="2" s="1"/>
  <c r="CK5" i="2" s="1"/>
  <c r="CL5" i="2" s="1"/>
  <c r="CM5" i="2" s="1"/>
  <c r="CN5" i="2" s="1"/>
  <c r="CO5" i="2" s="1"/>
  <c r="CP5" i="2" s="1"/>
  <c r="CQ5" i="2" s="1"/>
  <c r="CR5" i="2" s="1"/>
  <c r="CS5" i="2" s="1"/>
  <c r="CT5" i="2" s="1"/>
  <c r="CU5" i="2" s="1"/>
  <c r="CV5" i="2" s="1"/>
  <c r="CW5" i="2" s="1"/>
  <c r="CX5" i="2" s="1"/>
  <c r="CY5" i="2" s="1"/>
  <c r="CZ5" i="2" s="1"/>
  <c r="DA5" i="2" s="1"/>
  <c r="DB5" i="2" s="1"/>
  <c r="DC5" i="2" s="1"/>
  <c r="DD5" i="2" s="1"/>
  <c r="DE5" i="2" s="1"/>
  <c r="DF5" i="2" s="1"/>
  <c r="DG5" i="2" s="1"/>
  <c r="DH5" i="2" s="1"/>
  <c r="DI5" i="2" s="1"/>
  <c r="M5" i="2"/>
  <c r="O8" i="2"/>
  <c r="P8" i="2" s="1"/>
  <c r="Q8" i="2" s="1"/>
  <c r="R8" i="2" s="1"/>
  <c r="S8" i="2" s="1"/>
  <c r="T8" i="2" s="1"/>
  <c r="U8" i="2" s="1"/>
  <c r="V8" i="2" s="1"/>
  <c r="W8" i="2" s="1"/>
  <c r="X8" i="2" s="1"/>
  <c r="Y8" i="2" s="1"/>
  <c r="Z8" i="2" s="1"/>
  <c r="AA8" i="2" s="1"/>
  <c r="AB8" i="2" s="1"/>
  <c r="AC8" i="2" s="1"/>
  <c r="AD8" i="2" s="1"/>
  <c r="AE8" i="2" s="1"/>
  <c r="AF8" i="2" s="1"/>
  <c r="AG8" i="2" s="1"/>
  <c r="AH8" i="2" s="1"/>
  <c r="AI8" i="2" s="1"/>
  <c r="AJ8" i="2" s="1"/>
  <c r="AK8" i="2" s="1"/>
  <c r="AL8" i="2" s="1"/>
  <c r="AM8" i="2" s="1"/>
  <c r="AN8" i="2" s="1"/>
  <c r="AO8" i="2" s="1"/>
  <c r="AP8" i="2" s="1"/>
  <c r="AQ8" i="2" s="1"/>
  <c r="AR8" i="2" s="1"/>
  <c r="AS8" i="2" s="1"/>
  <c r="AT8" i="2" s="1"/>
  <c r="AU8" i="2" s="1"/>
  <c r="AV8" i="2" s="1"/>
  <c r="AW8" i="2" s="1"/>
  <c r="AX8" i="2" s="1"/>
  <c r="AY8" i="2" s="1"/>
  <c r="AZ8" i="2" s="1"/>
  <c r="BA8" i="2" s="1"/>
  <c r="BB8" i="2" s="1"/>
  <c r="BC8" i="2" s="1"/>
  <c r="BD8" i="2" s="1"/>
  <c r="BE8" i="2" s="1"/>
  <c r="BF8" i="2" s="1"/>
  <c r="BG8" i="2" s="1"/>
  <c r="BH8" i="2" s="1"/>
  <c r="BI8" i="2" s="1"/>
  <c r="BJ8" i="2" s="1"/>
  <c r="BK8" i="2" s="1"/>
  <c r="BL8" i="2" s="1"/>
  <c r="BM8" i="2" s="1"/>
  <c r="BN8" i="2" s="1"/>
  <c r="BO8" i="2" s="1"/>
  <c r="BP8" i="2" s="1"/>
  <c r="BQ8" i="2" s="1"/>
  <c r="BR8" i="2" s="1"/>
  <c r="BS8" i="2" s="1"/>
  <c r="BT8" i="2" s="1"/>
  <c r="BU8" i="2" s="1"/>
  <c r="BV8" i="2" s="1"/>
  <c r="BW8" i="2" s="1"/>
  <c r="BX8" i="2" s="1"/>
  <c r="BY8" i="2" s="1"/>
  <c r="BZ8" i="2" s="1"/>
  <c r="CA8" i="2" s="1"/>
  <c r="CB8" i="2" s="1"/>
  <c r="CC8" i="2" s="1"/>
  <c r="CD8" i="2" s="1"/>
  <c r="CE8" i="2" s="1"/>
  <c r="CF8" i="2" s="1"/>
  <c r="CG8" i="2" s="1"/>
  <c r="CH8" i="2" s="1"/>
  <c r="CI8" i="2" s="1"/>
  <c r="CJ8" i="2" s="1"/>
  <c r="CK8" i="2" s="1"/>
  <c r="CL8" i="2" s="1"/>
  <c r="CM8" i="2" s="1"/>
  <c r="CN8" i="2" s="1"/>
  <c r="CO8" i="2" s="1"/>
  <c r="CP8" i="2" s="1"/>
  <c r="CQ8" i="2" s="1"/>
  <c r="CR8" i="2" s="1"/>
  <c r="CS8" i="2" s="1"/>
  <c r="CT8" i="2" s="1"/>
  <c r="CU8" i="2" s="1"/>
  <c r="CV8" i="2" s="1"/>
  <c r="CW8" i="2" s="1"/>
  <c r="CX8" i="2" s="1"/>
  <c r="CY8" i="2" s="1"/>
  <c r="CZ8" i="2" s="1"/>
  <c r="DA8" i="2" s="1"/>
  <c r="DB8" i="2" s="1"/>
  <c r="DC8" i="2" s="1"/>
  <c r="DD8" i="2" s="1"/>
  <c r="DE8" i="2" s="1"/>
  <c r="DF8" i="2" s="1"/>
  <c r="DG8" i="2" s="1"/>
  <c r="DH8" i="2" s="1"/>
  <c r="DI8" i="2" s="1"/>
  <c r="M8" i="2"/>
  <c r="O6" i="2"/>
  <c r="P6" i="2" s="1"/>
  <c r="Q6" i="2" s="1"/>
  <c r="R6" i="2" s="1"/>
  <c r="S6" i="2" s="1"/>
  <c r="T6" i="2" s="1"/>
  <c r="U6" i="2" s="1"/>
  <c r="V6" i="2" s="1"/>
  <c r="W6" i="2" s="1"/>
  <c r="X6" i="2" s="1"/>
  <c r="Y6" i="2" s="1"/>
  <c r="Z6" i="2" s="1"/>
  <c r="AA6" i="2" s="1"/>
  <c r="AB6" i="2" s="1"/>
  <c r="AC6" i="2" s="1"/>
  <c r="AD6" i="2" s="1"/>
  <c r="AE6" i="2" s="1"/>
  <c r="AF6" i="2" s="1"/>
  <c r="AG6" i="2" s="1"/>
  <c r="AH6" i="2" s="1"/>
  <c r="AI6" i="2" s="1"/>
  <c r="AJ6" i="2" s="1"/>
  <c r="AK6" i="2" s="1"/>
  <c r="AL6" i="2" s="1"/>
  <c r="AM6" i="2" s="1"/>
  <c r="AN6" i="2" s="1"/>
  <c r="AO6" i="2" s="1"/>
  <c r="AP6" i="2" s="1"/>
  <c r="AQ6" i="2" s="1"/>
  <c r="AR6" i="2" s="1"/>
  <c r="AS6" i="2" s="1"/>
  <c r="AT6" i="2" s="1"/>
  <c r="AU6" i="2" s="1"/>
  <c r="AV6" i="2" s="1"/>
  <c r="AW6" i="2" s="1"/>
  <c r="AX6" i="2" s="1"/>
  <c r="AY6" i="2" s="1"/>
  <c r="AZ6" i="2" s="1"/>
  <c r="BA6" i="2" s="1"/>
  <c r="BB6" i="2" s="1"/>
  <c r="BC6" i="2" s="1"/>
  <c r="BD6" i="2" s="1"/>
  <c r="BE6" i="2" s="1"/>
  <c r="BF6" i="2" s="1"/>
  <c r="BG6" i="2" s="1"/>
  <c r="BH6" i="2" s="1"/>
  <c r="BI6" i="2" s="1"/>
  <c r="BJ6" i="2" s="1"/>
  <c r="BK6" i="2" s="1"/>
  <c r="BL6" i="2" s="1"/>
  <c r="BM6" i="2" s="1"/>
  <c r="BN6" i="2" s="1"/>
  <c r="BO6" i="2" s="1"/>
  <c r="BP6" i="2" s="1"/>
  <c r="BQ6" i="2" s="1"/>
  <c r="BR6" i="2" s="1"/>
  <c r="BS6" i="2" s="1"/>
  <c r="BT6" i="2" s="1"/>
  <c r="BU6" i="2" s="1"/>
  <c r="BV6" i="2" s="1"/>
  <c r="BW6" i="2" s="1"/>
  <c r="BX6" i="2" s="1"/>
  <c r="BY6" i="2" s="1"/>
  <c r="BZ6" i="2" s="1"/>
  <c r="CA6" i="2" s="1"/>
  <c r="CB6" i="2" s="1"/>
  <c r="CC6" i="2" s="1"/>
  <c r="CD6" i="2" s="1"/>
  <c r="CE6" i="2" s="1"/>
  <c r="CF6" i="2" s="1"/>
  <c r="CG6" i="2" s="1"/>
  <c r="CH6" i="2" s="1"/>
  <c r="CI6" i="2" s="1"/>
  <c r="CJ6" i="2" s="1"/>
  <c r="CK6" i="2" s="1"/>
  <c r="CL6" i="2" s="1"/>
  <c r="CM6" i="2" s="1"/>
  <c r="CN6" i="2" s="1"/>
  <c r="CO6" i="2" s="1"/>
  <c r="CP6" i="2" s="1"/>
  <c r="CQ6" i="2" s="1"/>
  <c r="CR6" i="2" s="1"/>
  <c r="CS6" i="2" s="1"/>
  <c r="CT6" i="2" s="1"/>
  <c r="CU6" i="2" s="1"/>
  <c r="CV6" i="2" s="1"/>
  <c r="CW6" i="2" s="1"/>
  <c r="CX6" i="2" s="1"/>
  <c r="CY6" i="2" s="1"/>
  <c r="CZ6" i="2" s="1"/>
  <c r="DA6" i="2" s="1"/>
  <c r="DB6" i="2" s="1"/>
  <c r="DC6" i="2" s="1"/>
  <c r="DD6" i="2" s="1"/>
  <c r="DE6" i="2" s="1"/>
  <c r="DF6" i="2" s="1"/>
  <c r="DG6" i="2" s="1"/>
  <c r="DH6" i="2" s="1"/>
  <c r="DI6" i="2" s="1"/>
  <c r="M6" i="2"/>
  <c r="I6" i="2"/>
  <c r="O9" i="2"/>
  <c r="P9" i="2" s="1"/>
  <c r="Q9" i="2" s="1"/>
  <c r="R9" i="2" s="1"/>
  <c r="S9" i="2" s="1"/>
  <c r="T9" i="2" s="1"/>
  <c r="U9" i="2" s="1"/>
  <c r="V9" i="2" s="1"/>
  <c r="W9" i="2" s="1"/>
  <c r="X9" i="2" s="1"/>
  <c r="Y9" i="2" s="1"/>
  <c r="Z9" i="2" s="1"/>
  <c r="AA9" i="2" s="1"/>
  <c r="AB9" i="2" s="1"/>
  <c r="AC9" i="2" s="1"/>
  <c r="AD9" i="2" s="1"/>
  <c r="AE9" i="2" s="1"/>
  <c r="AF9" i="2" s="1"/>
  <c r="AG9" i="2" s="1"/>
  <c r="AH9" i="2" s="1"/>
  <c r="AI9" i="2" s="1"/>
  <c r="AJ9" i="2" s="1"/>
  <c r="AK9" i="2" s="1"/>
  <c r="AL9" i="2" s="1"/>
  <c r="AM9" i="2" s="1"/>
  <c r="AN9" i="2" s="1"/>
  <c r="AO9" i="2" s="1"/>
  <c r="AP9" i="2" s="1"/>
  <c r="AQ9" i="2" s="1"/>
  <c r="AR9" i="2" s="1"/>
  <c r="AS9" i="2" s="1"/>
  <c r="AT9" i="2" s="1"/>
  <c r="AU9" i="2" s="1"/>
  <c r="AV9" i="2" s="1"/>
  <c r="AW9" i="2" s="1"/>
  <c r="AX9" i="2" s="1"/>
  <c r="AY9" i="2" s="1"/>
  <c r="AZ9" i="2" s="1"/>
  <c r="BA9" i="2" s="1"/>
  <c r="BB9" i="2" s="1"/>
  <c r="BC9" i="2" s="1"/>
  <c r="BD9" i="2" s="1"/>
  <c r="BE9" i="2" s="1"/>
  <c r="BF9" i="2" s="1"/>
  <c r="BG9" i="2" s="1"/>
  <c r="BH9" i="2" s="1"/>
  <c r="BI9" i="2" s="1"/>
  <c r="BJ9" i="2" s="1"/>
  <c r="BK9" i="2" s="1"/>
  <c r="BL9" i="2" s="1"/>
  <c r="BM9" i="2" s="1"/>
  <c r="BN9" i="2" s="1"/>
  <c r="BO9" i="2" s="1"/>
  <c r="BP9" i="2" s="1"/>
  <c r="BQ9" i="2" s="1"/>
  <c r="BR9" i="2" s="1"/>
  <c r="BS9" i="2" s="1"/>
  <c r="BT9" i="2" s="1"/>
  <c r="BU9" i="2" s="1"/>
  <c r="BV9" i="2" s="1"/>
  <c r="BW9" i="2" s="1"/>
  <c r="BX9" i="2" s="1"/>
  <c r="BY9" i="2" s="1"/>
  <c r="BZ9" i="2" s="1"/>
  <c r="CA9" i="2" s="1"/>
  <c r="CB9" i="2" s="1"/>
  <c r="CC9" i="2" s="1"/>
  <c r="CD9" i="2" s="1"/>
  <c r="CE9" i="2" s="1"/>
  <c r="CF9" i="2" s="1"/>
  <c r="CG9" i="2" s="1"/>
  <c r="CH9" i="2" s="1"/>
  <c r="CI9" i="2" s="1"/>
  <c r="CJ9" i="2" s="1"/>
  <c r="CK9" i="2" s="1"/>
  <c r="CL9" i="2" s="1"/>
  <c r="CM9" i="2" s="1"/>
  <c r="CN9" i="2" s="1"/>
  <c r="CO9" i="2" s="1"/>
  <c r="CP9" i="2" s="1"/>
  <c r="CQ9" i="2" s="1"/>
  <c r="CR9" i="2" s="1"/>
  <c r="CS9" i="2" s="1"/>
  <c r="CT9" i="2" s="1"/>
  <c r="CU9" i="2" s="1"/>
  <c r="CV9" i="2" s="1"/>
  <c r="CW9" i="2" s="1"/>
  <c r="CX9" i="2" s="1"/>
  <c r="CY9" i="2" s="1"/>
  <c r="CZ9" i="2" s="1"/>
  <c r="DA9" i="2" s="1"/>
  <c r="DB9" i="2" s="1"/>
  <c r="DC9" i="2" s="1"/>
  <c r="DD9" i="2" s="1"/>
  <c r="DE9" i="2" s="1"/>
  <c r="DF9" i="2" s="1"/>
  <c r="DG9" i="2" s="1"/>
  <c r="DH9" i="2" s="1"/>
  <c r="DI9" i="2" s="1"/>
  <c r="G8" i="2"/>
  <c r="I8" i="2" s="1"/>
  <c r="G9" i="2"/>
  <c r="I9" i="2" s="1"/>
  <c r="G5" i="2"/>
  <c r="I5" i="2" s="1"/>
  <c r="B8" i="3" l="1"/>
  <c r="G4" i="2"/>
  <c r="I4" i="2" s="1"/>
  <c r="C13" i="2" s="1"/>
  <c r="H200" i="3" l="1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08" i="3"/>
  <c r="H106" i="3"/>
  <c r="H104" i="3"/>
  <c r="H102" i="3"/>
  <c r="H84" i="3"/>
  <c r="H81" i="3"/>
  <c r="H79" i="3"/>
  <c r="H77" i="3"/>
  <c r="H74" i="3"/>
  <c r="H72" i="3"/>
  <c r="H69" i="3"/>
  <c r="H66" i="3"/>
  <c r="H64" i="3"/>
  <c r="H6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7" i="3"/>
  <c r="H105" i="3"/>
  <c r="H103" i="3"/>
  <c r="H101" i="3"/>
  <c r="H83" i="3"/>
  <c r="H80" i="3"/>
  <c r="H76" i="3"/>
  <c r="H73" i="3"/>
  <c r="H71" i="3"/>
  <c r="H68" i="3"/>
  <c r="H65" i="3"/>
  <c r="H63" i="3"/>
  <c r="H60" i="3"/>
  <c r="H58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2" i="3"/>
  <c r="H78" i="3"/>
  <c r="H75" i="3"/>
  <c r="H70" i="3"/>
  <c r="H67" i="3"/>
  <c r="H62" i="3"/>
  <c r="H59" i="3"/>
  <c r="B9" i="3"/>
  <c r="G5" i="3"/>
  <c r="H57" i="3"/>
  <c r="H54" i="3"/>
  <c r="H43" i="3"/>
  <c r="H42" i="3"/>
  <c r="H47" i="3"/>
  <c r="H46" i="3"/>
  <c r="H45" i="3"/>
  <c r="H44" i="3"/>
  <c r="H15" i="3"/>
  <c r="H56" i="3"/>
  <c r="H53" i="3"/>
  <c r="H48" i="3"/>
  <c r="H55" i="3"/>
  <c r="H52" i="3"/>
  <c r="H50" i="3"/>
  <c r="H51" i="3"/>
  <c r="H49" i="3"/>
  <c r="DD5" i="3"/>
  <c r="CV5" i="3"/>
  <c r="CN5" i="3"/>
  <c r="CF5" i="3"/>
  <c r="BX5" i="3"/>
  <c r="BP5" i="3"/>
  <c r="BH5" i="3"/>
  <c r="AZ5" i="3"/>
  <c r="AR5" i="3"/>
  <c r="AJ5" i="3"/>
  <c r="AB5" i="3"/>
  <c r="DC5" i="3"/>
  <c r="CU5" i="3"/>
  <c r="CM5" i="3"/>
  <c r="CE5" i="3"/>
  <c r="BW5" i="3"/>
  <c r="BO5" i="3"/>
  <c r="BG5" i="3"/>
  <c r="AY5" i="3"/>
  <c r="AQ5" i="3"/>
  <c r="AI5" i="3"/>
  <c r="AA5" i="3"/>
  <c r="S5" i="3"/>
  <c r="DJ5" i="3"/>
  <c r="DB5" i="3"/>
  <c r="CT5" i="3"/>
  <c r="CL5" i="3"/>
  <c r="CD5" i="3"/>
  <c r="BV5" i="3"/>
  <c r="BN5" i="3"/>
  <c r="BF5" i="3"/>
  <c r="AX5" i="3"/>
  <c r="AP5" i="3"/>
  <c r="AH5" i="3"/>
  <c r="Z5" i="3"/>
  <c r="R5" i="3"/>
  <c r="DI5" i="3"/>
  <c r="DA5" i="3"/>
  <c r="CS5" i="3"/>
  <c r="CK5" i="3"/>
  <c r="CC5" i="3"/>
  <c r="BU5" i="3"/>
  <c r="BM5" i="3"/>
  <c r="BE5" i="3"/>
  <c r="AW5" i="3"/>
  <c r="AO5" i="3"/>
  <c r="AG5" i="3"/>
  <c r="Y5" i="3"/>
  <c r="Q5" i="3"/>
  <c r="DH5" i="3"/>
  <c r="CZ5" i="3"/>
  <c r="CR5" i="3"/>
  <c r="CJ5" i="3"/>
  <c r="CB5" i="3"/>
  <c r="BT5" i="3"/>
  <c r="BL5" i="3"/>
  <c r="BD5" i="3"/>
  <c r="AV5" i="3"/>
  <c r="AN5" i="3"/>
  <c r="AF5" i="3"/>
  <c r="X5" i="3"/>
  <c r="P5" i="3"/>
  <c r="DG5" i="3"/>
  <c r="CY5" i="3"/>
  <c r="CQ5" i="3"/>
  <c r="CI5" i="3"/>
  <c r="CA5" i="3"/>
  <c r="BS5" i="3"/>
  <c r="BK5" i="3"/>
  <c r="BC5" i="3"/>
  <c r="AU5" i="3"/>
  <c r="AM5" i="3"/>
  <c r="AE5" i="3"/>
  <c r="W5" i="3"/>
  <c r="O5" i="3"/>
  <c r="DF5" i="3"/>
  <c r="CX5" i="3"/>
  <c r="CP5" i="3"/>
  <c r="CH5" i="3"/>
  <c r="BZ5" i="3"/>
  <c r="BR5" i="3"/>
  <c r="BJ5" i="3"/>
  <c r="BB5" i="3"/>
  <c r="AT5" i="3"/>
  <c r="AL5" i="3"/>
  <c r="AD5" i="3"/>
  <c r="V5" i="3"/>
  <c r="N5" i="3"/>
  <c r="DE5" i="3"/>
  <c r="CW5" i="3"/>
  <c r="CO5" i="3"/>
  <c r="CG5" i="3"/>
  <c r="BY5" i="3"/>
  <c r="BQ5" i="3"/>
  <c r="BI5" i="3"/>
  <c r="BA5" i="3"/>
  <c r="AK5" i="3"/>
  <c r="AC5" i="3"/>
  <c r="U5" i="3"/>
  <c r="T5" i="3"/>
  <c r="AS5" i="3"/>
  <c r="H21" i="3"/>
  <c r="H38" i="3"/>
  <c r="H24" i="3"/>
  <c r="H12" i="3"/>
  <c r="H19" i="3"/>
  <c r="H36" i="3"/>
  <c r="H23" i="3"/>
  <c r="H27" i="3"/>
  <c r="H13" i="3"/>
  <c r="H22" i="3"/>
  <c r="H8" i="3"/>
  <c r="H30" i="3"/>
  <c r="H28" i="3"/>
  <c r="H25" i="3"/>
  <c r="H32" i="3"/>
  <c r="H20" i="3"/>
  <c r="H35" i="3"/>
  <c r="H16" i="3"/>
  <c r="H40" i="3"/>
  <c r="H14" i="3"/>
  <c r="H37" i="3"/>
  <c r="H29" i="3"/>
  <c r="H39" i="3"/>
  <c r="H41" i="3"/>
  <c r="H18" i="3"/>
  <c r="H11" i="3"/>
  <c r="H34" i="3"/>
  <c r="H9" i="3"/>
  <c r="H26" i="3"/>
  <c r="H7" i="3"/>
  <c r="H10" i="3"/>
  <c r="H17" i="3"/>
  <c r="H33" i="3"/>
  <c r="H31" i="3"/>
  <c r="M4" i="3"/>
  <c r="B10" i="3" l="1"/>
  <c r="B11" i="3" l="1"/>
  <c r="B12" i="3" l="1"/>
  <c r="B13" i="3" l="1"/>
  <c r="B14" i="3" l="1"/>
  <c r="B15" i="3" l="1"/>
  <c r="B16" i="3" l="1"/>
  <c r="B17" i="3" l="1"/>
  <c r="B18" i="3" l="1"/>
  <c r="B19" i="3" l="1"/>
  <c r="B20" i="3" l="1"/>
  <c r="B21" i="3" l="1"/>
  <c r="B22" i="3" l="1"/>
  <c r="B23" i="3" l="1"/>
  <c r="B24" i="3" l="1"/>
  <c r="B25" i="3" l="1"/>
  <c r="B26" i="3" l="1"/>
  <c r="B27" i="3" l="1"/>
  <c r="B28" i="3" l="1"/>
  <c r="B29" i="3" l="1"/>
  <c r="B30" i="3" l="1"/>
  <c r="B31" i="3" l="1"/>
  <c r="B32" i="3" l="1"/>
  <c r="B33" i="3" l="1"/>
  <c r="B34" i="3" l="1"/>
  <c r="B35" i="3" l="1"/>
  <c r="B36" i="3" l="1"/>
  <c r="B37" i="3" l="1"/>
  <c r="B38" i="3" l="1"/>
  <c r="B39" i="3" l="1"/>
  <c r="B40" i="3" l="1"/>
  <c r="B41" i="3" l="1"/>
  <c r="B42" i="3" l="1"/>
  <c r="B43" i="3" l="1"/>
  <c r="B44" i="3" l="1"/>
  <c r="B45" i="3" l="1"/>
  <c r="B46" i="3" l="1"/>
  <c r="B47" i="3" l="1"/>
  <c r="B48" i="3" l="1"/>
  <c r="B49" i="3" l="1"/>
  <c r="B50" i="3" l="1"/>
  <c r="B51" i="3" l="1"/>
  <c r="B52" i="3" s="1"/>
  <c r="B53" i="3"/>
  <c r="B54" i="3" l="1"/>
  <c r="B55" i="3" l="1"/>
  <c r="B56" i="3"/>
  <c r="B57" i="3" l="1"/>
  <c r="F7" i="3" l="1"/>
  <c r="I125" i="3"/>
  <c r="K125" i="3"/>
  <c r="I151" i="3"/>
  <c r="K151" i="3"/>
  <c r="I158" i="3"/>
  <c r="K158" i="3"/>
  <c r="I132" i="3" l="1"/>
  <c r="K132" i="3"/>
  <c r="I148" i="3"/>
  <c r="K148" i="3"/>
  <c r="I69" i="3"/>
  <c r="K69" i="3"/>
  <c r="K170" i="3"/>
  <c r="I170" i="3"/>
  <c r="K153" i="3"/>
  <c r="I153" i="3"/>
  <c r="K102" i="3"/>
  <c r="I102" i="3"/>
  <c r="K191" i="3"/>
  <c r="I191" i="3"/>
  <c r="I139" i="3"/>
  <c r="K139" i="3"/>
  <c r="K97" i="3"/>
  <c r="I97" i="3"/>
  <c r="I184" i="3"/>
  <c r="K184" i="3"/>
  <c r="K76" i="3"/>
  <c r="I76" i="3"/>
  <c r="K183" i="3"/>
  <c r="I183" i="3"/>
  <c r="I122" i="3"/>
  <c r="K122" i="3"/>
  <c r="I105" i="3"/>
  <c r="K105" i="3"/>
  <c r="K145" i="3"/>
  <c r="I145" i="3"/>
  <c r="I73" i="3"/>
  <c r="K73" i="3"/>
  <c r="K83" i="3"/>
  <c r="I83" i="3"/>
  <c r="I135" i="3"/>
  <c r="K135" i="3"/>
  <c r="I142" i="3"/>
  <c r="K142" i="3"/>
  <c r="I182" i="3"/>
  <c r="K182" i="3"/>
  <c r="I131" i="3"/>
  <c r="K131" i="3"/>
  <c r="K63" i="3"/>
  <c r="I63" i="3"/>
  <c r="I168" i="3"/>
  <c r="K168" i="3"/>
  <c r="K127" i="3"/>
  <c r="I127" i="3"/>
  <c r="K175" i="3"/>
  <c r="I175" i="3"/>
  <c r="K155" i="3"/>
  <c r="I155" i="3"/>
  <c r="I165" i="3"/>
  <c r="K165" i="3"/>
  <c r="K115" i="3"/>
  <c r="I115" i="3"/>
  <c r="K68" i="3"/>
  <c r="I68" i="3"/>
  <c r="K190" i="3"/>
  <c r="I190" i="3"/>
  <c r="I176" i="3"/>
  <c r="K176" i="3"/>
  <c r="I126" i="3"/>
  <c r="K126" i="3"/>
  <c r="K163" i="3"/>
  <c r="I163" i="3"/>
  <c r="I117" i="3"/>
  <c r="K117" i="3"/>
  <c r="I88" i="3"/>
  <c r="K88" i="3"/>
  <c r="K136" i="3"/>
  <c r="I136" i="3"/>
  <c r="I140" i="3"/>
  <c r="K140" i="3"/>
  <c r="I89" i="3"/>
  <c r="K89" i="3"/>
  <c r="K185" i="3"/>
  <c r="I185" i="3"/>
  <c r="I93" i="3"/>
  <c r="K93" i="3"/>
  <c r="K195" i="3"/>
  <c r="I195" i="3"/>
  <c r="I80" i="3"/>
  <c r="K80" i="3"/>
  <c r="K103" i="3"/>
  <c r="I103" i="3"/>
  <c r="K61" i="3"/>
  <c r="I61" i="3"/>
  <c r="K99" i="3"/>
  <c r="I99" i="3"/>
  <c r="K75" i="3"/>
  <c r="I75" i="3"/>
  <c r="I149" i="3"/>
  <c r="K149" i="3"/>
  <c r="I137" i="3"/>
  <c r="K137" i="3"/>
  <c r="K71" i="3"/>
  <c r="I71" i="3"/>
  <c r="I172" i="3"/>
  <c r="K172" i="3"/>
  <c r="K113" i="3"/>
  <c r="I113" i="3"/>
  <c r="K58" i="3"/>
  <c r="I58" i="3"/>
  <c r="I154" i="3"/>
  <c r="K154" i="3"/>
  <c r="I128" i="3"/>
  <c r="K128" i="3"/>
  <c r="I143" i="3"/>
  <c r="K143" i="3"/>
  <c r="I72" i="3"/>
  <c r="K72" i="3"/>
  <c r="K70" i="3"/>
  <c r="I70" i="3"/>
  <c r="I187" i="3"/>
  <c r="K187" i="3"/>
  <c r="K91" i="3"/>
  <c r="I91" i="3"/>
  <c r="I162" i="3"/>
  <c r="K162" i="3"/>
  <c r="K96" i="3"/>
  <c r="I96" i="3"/>
  <c r="K64" i="3"/>
  <c r="I64" i="3"/>
  <c r="K157" i="3"/>
  <c r="I157" i="3"/>
  <c r="K111" i="3"/>
  <c r="I111" i="3"/>
  <c r="I199" i="3"/>
  <c r="K199" i="3"/>
  <c r="K81" i="3"/>
  <c r="I81" i="3"/>
  <c r="I167" i="3"/>
  <c r="K167" i="3"/>
  <c r="K67" i="3"/>
  <c r="I67" i="3"/>
  <c r="I189" i="3"/>
  <c r="K189" i="3"/>
  <c r="K147" i="3"/>
  <c r="I147" i="3"/>
  <c r="K106" i="3"/>
  <c r="I106" i="3"/>
  <c r="K101" i="3"/>
  <c r="I101" i="3"/>
  <c r="K86" i="3"/>
  <c r="I86" i="3"/>
  <c r="I152" i="3"/>
  <c r="K152" i="3"/>
  <c r="K116" i="3"/>
  <c r="I116" i="3"/>
  <c r="K177" i="3"/>
  <c r="I177" i="3"/>
  <c r="I95" i="3"/>
  <c r="K95" i="3"/>
  <c r="K118" i="3"/>
  <c r="I118" i="3"/>
  <c r="I66" i="3"/>
  <c r="K66" i="3"/>
  <c r="K65" i="3"/>
  <c r="I65" i="3"/>
  <c r="I82" i="3"/>
  <c r="K82" i="3"/>
  <c r="I160" i="3"/>
  <c r="K160" i="3"/>
  <c r="K79" i="3"/>
  <c r="I79" i="3"/>
  <c r="K130" i="3"/>
  <c r="I130" i="3"/>
  <c r="I124" i="3"/>
  <c r="K124" i="3"/>
  <c r="K120" i="3"/>
  <c r="I120" i="3"/>
  <c r="I166" i="3"/>
  <c r="K166" i="3"/>
  <c r="I112" i="3"/>
  <c r="K112" i="3"/>
  <c r="I121" i="3"/>
  <c r="K121" i="3"/>
  <c r="I188" i="3"/>
  <c r="K188" i="3"/>
  <c r="I85" i="3"/>
  <c r="K85" i="3"/>
  <c r="I193" i="3"/>
  <c r="K193" i="3"/>
  <c r="K197" i="3"/>
  <c r="I197" i="3"/>
  <c r="K110" i="3"/>
  <c r="I110" i="3"/>
  <c r="K192" i="3"/>
  <c r="I192" i="3"/>
  <c r="K180" i="3"/>
  <c r="I180" i="3"/>
  <c r="I74" i="3"/>
  <c r="K74" i="3"/>
  <c r="K92" i="3"/>
  <c r="I92" i="3"/>
  <c r="K123" i="3"/>
  <c r="I123" i="3"/>
  <c r="K171" i="3"/>
  <c r="I171" i="3"/>
  <c r="I173" i="3"/>
  <c r="K173" i="3"/>
  <c r="I104" i="3"/>
  <c r="K104" i="3"/>
  <c r="K109" i="3"/>
  <c r="I109" i="3"/>
  <c r="I98" i="3"/>
  <c r="K98" i="3"/>
  <c r="K186" i="3"/>
  <c r="I186" i="3"/>
  <c r="K146" i="3"/>
  <c r="I146" i="3"/>
  <c r="I150" i="3"/>
  <c r="K150" i="3"/>
  <c r="I84" i="3"/>
  <c r="K84" i="3"/>
  <c r="I179" i="3"/>
  <c r="K179" i="3"/>
  <c r="I134" i="3"/>
  <c r="K134" i="3"/>
  <c r="K138" i="3"/>
  <c r="I138" i="3"/>
  <c r="I196" i="3"/>
  <c r="K196" i="3"/>
  <c r="I164" i="3"/>
  <c r="K164" i="3"/>
  <c r="K114" i="3"/>
  <c r="I114" i="3"/>
  <c r="I129" i="3"/>
  <c r="K129" i="3"/>
  <c r="I169" i="3"/>
  <c r="K169" i="3"/>
  <c r="I159" i="3"/>
  <c r="K159" i="3"/>
  <c r="K133" i="3"/>
  <c r="I133" i="3"/>
  <c r="K161" i="3"/>
  <c r="I161" i="3"/>
  <c r="I107" i="3"/>
  <c r="K107" i="3"/>
  <c r="I108" i="3"/>
  <c r="K108" i="3"/>
  <c r="I194" i="3"/>
  <c r="K194" i="3"/>
  <c r="K181" i="3"/>
  <c r="I181" i="3"/>
  <c r="K62" i="3"/>
  <c r="I62" i="3"/>
  <c r="K198" i="3"/>
  <c r="I198" i="3"/>
  <c r="I144" i="3"/>
  <c r="K144" i="3"/>
  <c r="I90" i="3"/>
  <c r="K90" i="3"/>
  <c r="K178" i="3"/>
  <c r="I178" i="3"/>
  <c r="I119" i="3"/>
  <c r="K119" i="3"/>
  <c r="I94" i="3"/>
  <c r="K94" i="3"/>
  <c r="K77" i="3"/>
  <c r="I77" i="3"/>
  <c r="I59" i="3"/>
  <c r="K59" i="3"/>
  <c r="I60" i="3"/>
  <c r="K60" i="3"/>
  <c r="K78" i="3"/>
  <c r="I78" i="3"/>
  <c r="K156" i="3"/>
  <c r="I156" i="3"/>
  <c r="K87" i="3"/>
  <c r="I87" i="3"/>
  <c r="I200" i="3" l="1"/>
  <c r="K200" i="3"/>
  <c r="K174" i="3" l="1"/>
  <c r="I174" i="3"/>
  <c r="K100" i="3"/>
  <c r="I100" i="3"/>
  <c r="I141" i="3"/>
  <c r="K141" i="3"/>
  <c r="I41" i="3" l="1"/>
  <c r="K41" i="3"/>
  <c r="K47" i="3" l="1"/>
  <c r="I47" i="3"/>
  <c r="I45" i="3" l="1"/>
  <c r="K45" i="3"/>
  <c r="I50" i="3" l="1"/>
  <c r="K50" i="3"/>
  <c r="K43" i="3"/>
  <c r="I43" i="3"/>
  <c r="K44" i="3" l="1"/>
  <c r="I44" i="3"/>
  <c r="K55" i="3" l="1"/>
  <c r="I55" i="3"/>
  <c r="K56" i="3"/>
  <c r="I56" i="3"/>
  <c r="I48" i="3"/>
  <c r="K48" i="3"/>
  <c r="I49" i="3" l="1"/>
  <c r="K49" i="3"/>
  <c r="I52" i="3"/>
  <c r="K52" i="3"/>
  <c r="I54" i="3"/>
  <c r="K54" i="3"/>
  <c r="I53" i="3" l="1"/>
  <c r="K53" i="3"/>
  <c r="I13" i="3" l="1"/>
  <c r="K13" i="3"/>
  <c r="K7" i="3"/>
  <c r="I7" i="3"/>
  <c r="F8" i="3" s="1"/>
  <c r="K36" i="3"/>
  <c r="I36" i="3"/>
  <c r="K51" i="3"/>
  <c r="I51" i="3"/>
  <c r="I33" i="3"/>
  <c r="K33" i="3"/>
  <c r="K40" i="3"/>
  <c r="I40" i="3"/>
  <c r="I8" i="3" l="1"/>
  <c r="F9" i="3" s="1"/>
  <c r="K8" i="3"/>
  <c r="I30" i="3"/>
  <c r="K30" i="3"/>
  <c r="K9" i="3" l="1"/>
  <c r="I9" i="3"/>
  <c r="F10" i="3" s="1"/>
  <c r="I10" i="3" l="1"/>
  <c r="F11" i="3" s="1"/>
  <c r="K10" i="3"/>
  <c r="I31" i="3"/>
  <c r="K31" i="3"/>
  <c r="K32" i="3"/>
  <c r="I32" i="3"/>
  <c r="K24" i="3" l="1"/>
  <c r="I24" i="3"/>
  <c r="I11" i="3"/>
  <c r="F12" i="3" s="1"/>
  <c r="K11" i="3"/>
  <c r="I12" i="3" l="1"/>
  <c r="F14" i="3" s="1"/>
  <c r="K12" i="3"/>
  <c r="I37" i="3"/>
  <c r="K37" i="3"/>
  <c r="I34" i="3"/>
  <c r="K34" i="3"/>
  <c r="I14" i="3" l="1"/>
  <c r="F15" i="3" s="1"/>
  <c r="K14" i="3"/>
  <c r="K57" i="3"/>
  <c r="I57" i="3"/>
  <c r="I42" i="3"/>
  <c r="K42" i="3"/>
  <c r="I15" i="3" l="1"/>
  <c r="F16" i="3" s="1"/>
  <c r="K15" i="3"/>
  <c r="I38" i="3"/>
  <c r="K38" i="3"/>
  <c r="I23" i="3"/>
  <c r="K23" i="3"/>
  <c r="K16" i="3" l="1"/>
  <c r="I16" i="3"/>
  <c r="F17" i="3" s="1"/>
  <c r="K20" i="3"/>
  <c r="I20" i="3"/>
  <c r="I18" i="3"/>
  <c r="K18" i="3"/>
  <c r="K17" i="3" l="1"/>
  <c r="I17" i="3"/>
  <c r="I19" i="3"/>
  <c r="K19" i="3"/>
  <c r="I21" i="3" l="1"/>
  <c r="K21" i="3"/>
  <c r="I27" i="3" l="1"/>
  <c r="K27" i="3"/>
  <c r="I28" i="3"/>
  <c r="K28" i="3"/>
  <c r="I26" i="3"/>
  <c r="K26" i="3"/>
  <c r="I25" i="3"/>
  <c r="K25" i="3"/>
  <c r="I22" i="3" l="1"/>
  <c r="K22" i="3"/>
  <c r="K39" i="3"/>
  <c r="I39" i="3"/>
  <c r="I29" i="3"/>
  <c r="K29" i="3"/>
  <c r="I35" i="3" l="1"/>
  <c r="K35" i="3"/>
  <c r="I46" i="3" l="1"/>
  <c r="K46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<sst xmlns="http://schemas.openxmlformats.org/spreadsheetml/2006/main" count="89" uniqueCount="81">
  <si>
    <t>Work Groups</t>
  </si>
  <si>
    <t>Activities</t>
  </si>
  <si>
    <t>↓</t>
  </si>
  <si>
    <t>Resource Names</t>
  </si>
  <si>
    <t>I</t>
  </si>
  <si>
    <t>Me</t>
  </si>
  <si>
    <t>Myself</t>
  </si>
  <si>
    <t>Duration:</t>
  </si>
  <si>
    <t>(↑↑leave blank if you want to use suggested increment↑↑)</t>
  </si>
  <si>
    <t>Then check this:</t>
  </si>
  <si>
    <t>Enter your data here:</t>
  </si>
  <si>
    <t>Project Name:</t>
  </si>
  <si>
    <t>Start Date:</t>
  </si>
  <si>
    <t>Estimated Finish Date (worst case):</t>
  </si>
  <si>
    <t>Suggested time increment for Gantt:</t>
  </si>
  <si>
    <t>Desired time increment for Gantt:</t>
  </si>
  <si>
    <t>Project Leader:</t>
  </si>
  <si>
    <t>Activity</t>
  </si>
  <si>
    <t>Assigned to</t>
  </si>
  <si>
    <t xml:space="preserve">Dependent on </t>
  </si>
  <si>
    <t>Start</t>
  </si>
  <si>
    <t>End</t>
  </si>
  <si>
    <t>Progress</t>
  </si>
  <si>
    <t>increment period:</t>
  </si>
  <si>
    <t xml:space="preserve">commencing: </t>
  </si>
  <si>
    <t>minute</t>
  </si>
  <si>
    <t>hour</t>
  </si>
  <si>
    <t>day</t>
  </si>
  <si>
    <t>year</t>
  </si>
  <si>
    <t>month</t>
  </si>
  <si>
    <t>week</t>
  </si>
  <si>
    <t>Duration in</t>
  </si>
  <si>
    <t>Multiplier</t>
  </si>
  <si>
    <t>Round down</t>
  </si>
  <si>
    <t>duration in days</t>
  </si>
  <si>
    <t>progress date</t>
  </si>
  <si>
    <t>ai your plan</t>
  </si>
  <si>
    <t>for more details visit:</t>
  </si>
  <si>
    <t>aiyourleadership.com</t>
  </si>
  <si>
    <t>ID</t>
  </si>
  <si>
    <t>Workgroup 1</t>
  </si>
  <si>
    <t>Workgroup 2</t>
  </si>
  <si>
    <t>Workgroup 3</t>
  </si>
  <si>
    <t>Workgroup 4</t>
  </si>
  <si>
    <t>Workgroup 5</t>
  </si>
  <si>
    <t>Workgroup 6</t>
  </si>
  <si>
    <t>WG 1 Activity 1</t>
  </si>
  <si>
    <t>WG 1 Activity 2</t>
  </si>
  <si>
    <t>WG 1 Activity 3</t>
  </si>
  <si>
    <t>WG 1 Activity 4</t>
  </si>
  <si>
    <t>WG 1 Activity 5</t>
  </si>
  <si>
    <t>WG 1 Activity 6</t>
  </si>
  <si>
    <t>WG 2 Activity 1</t>
  </si>
  <si>
    <t>WG 2 Activity 2</t>
  </si>
  <si>
    <t>WG 2 Activity 3</t>
  </si>
  <si>
    <t>WG 2 Activity 4</t>
  </si>
  <si>
    <t>WG 3 Activity 1</t>
  </si>
  <si>
    <t>WG 3 Activity 2</t>
  </si>
  <si>
    <t>WG 3 Activity 3</t>
  </si>
  <si>
    <t>WG 3 Activity 4</t>
  </si>
  <si>
    <t>WG 3 Activity 5</t>
  </si>
  <si>
    <t>WG 3 Activity 6</t>
  </si>
  <si>
    <t>WG 3 Activity 7</t>
  </si>
  <si>
    <t>WG 4 Activity 1</t>
  </si>
  <si>
    <t>WG 4 Activity 2</t>
  </si>
  <si>
    <t>WG 4 Activity 3</t>
  </si>
  <si>
    <t>WG 4 Activity 4</t>
  </si>
  <si>
    <t>WG 4 Activity 5</t>
  </si>
  <si>
    <t>WG 5 Activity 1</t>
  </si>
  <si>
    <t>WG 5 Activity 2</t>
  </si>
  <si>
    <t>WG 5 Activity 3</t>
  </si>
  <si>
    <t>WG 6 Activity 1</t>
  </si>
  <si>
    <t>WG 6 Activity 2</t>
  </si>
  <si>
    <t>WG 6 Activity 3</t>
  </si>
  <si>
    <t>WG 6 Activity 4</t>
  </si>
  <si>
    <t>Your Project Name Here</t>
  </si>
  <si>
    <t>Project:</t>
  </si>
  <si>
    <t>Project Lead:</t>
  </si>
  <si>
    <t>Free for personal and professional use. You may adapt this template for your own projects. Please do not redistribute, resell or publish the template as your own.</t>
  </si>
  <si>
    <t>© 2026 Tanya Sainty | ai your leadership</t>
  </si>
  <si>
    <t>The Boss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</si>
</sst>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 mmmyy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b/>
      <sz val="36"/>
      <color rgb="FF1307C5"/>
      <name val="Arial Narrow"/>
      <family val="2"/>
    </font>
    <font>
      <u/>
      <sz val="11"/>
      <color theme="10"/>
      <name val="Aptos Narrow"/>
      <family val="2"/>
      <scheme val="minor"/>
    </font>
    <font>
      <u/>
      <sz val="18"/>
      <color theme="10"/>
      <name val="Aptos Narrow"/>
      <family val="2"/>
      <scheme val="minor"/>
    </font>
    <font>
      <b/>
      <sz val="16"/>
      <color rgb="FF1307C5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4" fontId="4" fillId="0" borderId="0" xfId="0" applyNumberFormat="1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3" fillId="0" borderId="3" xfId="0" applyFont="1" applyBorder="1"/>
    <xf numFmtId="0" fontId="3" fillId="0" borderId="5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18" fontId="4" fillId="0" borderId="0" xfId="0" applyNumberFormat="1" applyFont="1"/>
    <xf numFmtId="17" fontId="4" fillId="0" borderId="0" xfId="0" applyNumberFormat="1" applyFont="1"/>
    <xf numFmtId="165" fontId="4" fillId="0" borderId="0" xfId="0" applyNumberFormat="1" applyFont="1"/>
    <xf numFmtId="1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4" fillId="0" borderId="0" xfId="0" applyFont="1" applyAlignment="1">
      <alignment horizontal="right"/>
    </xf>
    <xf numFmtId="9" fontId="4" fillId="0" borderId="0" xfId="1" applyFont="1"/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8" fillId="0" borderId="0" xfId="2" applyFont="1" applyAlignment="1">
      <alignment vertical="top"/>
    </xf>
    <xf numFmtId="2" fontId="3" fillId="0" borderId="0" xfId="0" applyNumberFormat="1" applyFont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right" vertical="top" wrapText="1"/>
    </xf>
    <xf numFmtId="0" fontId="4" fillId="0" borderId="0" xfId="0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2" fontId="4" fillId="0" borderId="0" xfId="0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Percent" xfId="1" builtinId="5"/>
  </cellStyles>
  <dxfs count="7">
    <dxf>
      <numFmt numFmtId="23" formatCode="h:mm\ AM/PM"/>
    </dxf>
    <dxf>
      <fill>
        <patternFill>
          <bgColor theme="7"/>
        </patternFill>
      </fill>
    </dxf>
    <dxf>
      <fill>
        <patternFill>
          <bgColor rgb="FF0070C0"/>
        </patternFill>
      </fill>
    </dxf>
    <dxf>
      <numFmt numFmtId="22" formatCode="mmm\-yy"/>
    </dxf>
    <dxf>
      <numFmt numFmtId="165" formatCode="d\ mmmyy"/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  <color theme="7" tint="0.79998168889431442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1307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iyourleadershi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1ADE5-C00A-4C4E-B306-42070E9FCBBF}">
  <dimension ref="B1:DI41"/>
  <sheetViews>
    <sheetView showGridLines="0" showRowColHeaders="0" tabSelected="1" workbookViewId="0">
      <selection activeCell="C5" sqref="C5"/>
    </sheetView>
  </sheetViews>
  <sheetFormatPr defaultColWidth="0" defaultRowHeight="13.8" zeroHeight="1" x14ac:dyDescent="0.25"/>
  <cols>
    <col min="1" max="1" width="19.109375" style="2" customWidth="1"/>
    <col min="2" max="2" width="31.21875" style="1" customWidth="1"/>
    <col min="3" max="3" width="45.33203125" style="6" customWidth="1"/>
    <col min="4" max="4" width="30.21875" style="2" customWidth="1"/>
    <col min="5" max="5" width="6.5546875" style="2" customWidth="1"/>
    <col min="6" max="9" width="8.77734375" style="2" hidden="1"/>
    <col min="10" max="10" width="16.21875" style="2" hidden="1"/>
    <col min="11" max="11" width="9.77734375" style="2" hidden="1"/>
    <col min="12" max="13" width="12" style="2" hidden="1"/>
    <col min="14" max="14" width="12.77734375" style="2" hidden="1"/>
    <col min="15" max="63" width="9.77734375" style="2" hidden="1"/>
    <col min="64" max="16384" width="0" style="2" hidden="1"/>
  </cols>
  <sheetData>
    <row r="1" spans="2:113" x14ac:dyDescent="0.25"/>
    <row r="2" spans="2:113" ht="14.4" customHeight="1" x14ac:dyDescent="0.25">
      <c r="B2" s="31" t="s">
        <v>36</v>
      </c>
      <c r="C2" s="31"/>
      <c r="D2" s="2" t="s">
        <v>37</v>
      </c>
    </row>
    <row r="3" spans="2:113" ht="46.2" customHeight="1" x14ac:dyDescent="0.25">
      <c r="B3" s="29"/>
      <c r="C3" s="29"/>
      <c r="D3" s="32" t="s">
        <v>38</v>
      </c>
      <c r="J3" s="1" t="s">
        <v>23</v>
      </c>
      <c r="K3" s="1" t="s">
        <v>32</v>
      </c>
      <c r="L3" s="1" t="s">
        <v>33</v>
      </c>
      <c r="M3" s="2">
        <v>0</v>
      </c>
      <c r="N3" s="2">
        <v>1</v>
      </c>
      <c r="O3" s="2">
        <v>2</v>
      </c>
      <c r="P3" s="2">
        <v>3</v>
      </c>
      <c r="Q3" s="2">
        <v>4</v>
      </c>
      <c r="R3" s="2">
        <v>5</v>
      </c>
      <c r="S3" s="2">
        <v>6</v>
      </c>
      <c r="T3" s="2">
        <v>7</v>
      </c>
      <c r="U3" s="2">
        <v>8</v>
      </c>
      <c r="V3" s="2">
        <v>9</v>
      </c>
      <c r="W3" s="2">
        <v>10</v>
      </c>
      <c r="X3" s="2">
        <v>11</v>
      </c>
      <c r="Y3" s="2">
        <v>12</v>
      </c>
      <c r="Z3" s="2">
        <v>13</v>
      </c>
      <c r="AA3" s="2">
        <v>14</v>
      </c>
      <c r="AB3" s="2">
        <v>15</v>
      </c>
      <c r="AC3" s="2">
        <v>16</v>
      </c>
      <c r="AD3" s="2">
        <v>17</v>
      </c>
      <c r="AE3" s="2">
        <v>18</v>
      </c>
      <c r="AF3" s="2">
        <v>19</v>
      </c>
      <c r="AG3" s="2">
        <v>20</v>
      </c>
      <c r="AH3" s="2">
        <v>21</v>
      </c>
      <c r="AI3" s="2">
        <v>22</v>
      </c>
      <c r="AJ3" s="2">
        <v>23</v>
      </c>
      <c r="AK3" s="2">
        <v>24</v>
      </c>
      <c r="AL3" s="2">
        <v>25</v>
      </c>
      <c r="AM3" s="2">
        <v>26</v>
      </c>
      <c r="AN3" s="2">
        <v>27</v>
      </c>
      <c r="AO3" s="2">
        <v>28</v>
      </c>
      <c r="AP3" s="2">
        <v>29</v>
      </c>
      <c r="AQ3" s="2">
        <v>30</v>
      </c>
      <c r="AR3" s="2">
        <v>31</v>
      </c>
      <c r="AS3" s="2">
        <v>32</v>
      </c>
      <c r="AT3" s="2">
        <v>33</v>
      </c>
      <c r="AU3" s="2">
        <v>34</v>
      </c>
      <c r="AV3" s="2">
        <v>35</v>
      </c>
      <c r="AW3" s="2">
        <v>36</v>
      </c>
      <c r="AX3" s="2">
        <v>37</v>
      </c>
      <c r="AY3" s="2">
        <v>38</v>
      </c>
      <c r="AZ3" s="2">
        <v>39</v>
      </c>
      <c r="BA3" s="2">
        <v>40</v>
      </c>
      <c r="BB3" s="2">
        <v>41</v>
      </c>
      <c r="BC3" s="2">
        <v>42</v>
      </c>
      <c r="BD3" s="2">
        <v>43</v>
      </c>
      <c r="BE3" s="2">
        <v>44</v>
      </c>
      <c r="BF3" s="2">
        <v>45</v>
      </c>
      <c r="BG3" s="2">
        <v>46</v>
      </c>
      <c r="BH3" s="2">
        <v>47</v>
      </c>
      <c r="BI3" s="2">
        <v>48</v>
      </c>
      <c r="BJ3" s="2">
        <v>49</v>
      </c>
      <c r="BK3" s="2">
        <v>50</v>
      </c>
      <c r="BL3" s="2">
        <v>51</v>
      </c>
      <c r="BM3" s="2">
        <v>52</v>
      </c>
      <c r="BN3" s="2">
        <v>53</v>
      </c>
      <c r="BO3" s="2">
        <v>54</v>
      </c>
      <c r="BP3" s="2">
        <v>55</v>
      </c>
      <c r="BQ3" s="2">
        <v>56</v>
      </c>
      <c r="BR3" s="2">
        <v>57</v>
      </c>
      <c r="BS3" s="2">
        <v>58</v>
      </c>
      <c r="BT3" s="2">
        <v>59</v>
      </c>
      <c r="BU3" s="2">
        <v>60</v>
      </c>
      <c r="BV3" s="2">
        <v>61</v>
      </c>
      <c r="BW3" s="2">
        <v>62</v>
      </c>
      <c r="BX3" s="2">
        <v>63</v>
      </c>
      <c r="BY3" s="2">
        <v>64</v>
      </c>
      <c r="BZ3" s="2">
        <v>65</v>
      </c>
      <c r="CA3" s="2">
        <v>66</v>
      </c>
      <c r="CB3" s="2">
        <v>67</v>
      </c>
      <c r="CC3" s="2">
        <v>68</v>
      </c>
      <c r="CD3" s="2">
        <v>69</v>
      </c>
      <c r="CE3" s="2">
        <v>70</v>
      </c>
      <c r="CF3" s="2">
        <v>71</v>
      </c>
      <c r="CG3" s="2">
        <v>72</v>
      </c>
      <c r="CH3" s="2">
        <v>73</v>
      </c>
      <c r="CI3" s="2">
        <v>74</v>
      </c>
      <c r="CJ3" s="2">
        <v>75</v>
      </c>
      <c r="CK3" s="2">
        <v>76</v>
      </c>
      <c r="CL3" s="2">
        <v>77</v>
      </c>
      <c r="CM3" s="2">
        <v>78</v>
      </c>
      <c r="CN3" s="2">
        <v>79</v>
      </c>
      <c r="CO3" s="2">
        <v>80</v>
      </c>
      <c r="CP3" s="2">
        <v>81</v>
      </c>
      <c r="CQ3" s="2">
        <v>82</v>
      </c>
      <c r="CR3" s="2">
        <v>83</v>
      </c>
      <c r="CS3" s="2">
        <v>84</v>
      </c>
      <c r="CT3" s="2">
        <v>85</v>
      </c>
      <c r="CU3" s="2">
        <v>86</v>
      </c>
      <c r="CV3" s="2">
        <v>87</v>
      </c>
      <c r="CW3" s="2">
        <v>88</v>
      </c>
      <c r="CX3" s="2">
        <v>89</v>
      </c>
      <c r="CY3" s="2">
        <v>90</v>
      </c>
      <c r="CZ3" s="2">
        <v>91</v>
      </c>
      <c r="DA3" s="2">
        <v>92</v>
      </c>
      <c r="DB3" s="2">
        <v>93</v>
      </c>
      <c r="DC3" s="2">
        <v>94</v>
      </c>
      <c r="DD3" s="2">
        <v>95</v>
      </c>
      <c r="DE3" s="2">
        <v>96</v>
      </c>
      <c r="DF3" s="2">
        <v>97</v>
      </c>
      <c r="DG3" s="2">
        <v>98</v>
      </c>
      <c r="DH3" s="2">
        <v>99</v>
      </c>
      <c r="DI3" s="2">
        <v>100</v>
      </c>
    </row>
    <row r="4" spans="2:113" x14ac:dyDescent="0.25">
      <c r="B4" s="25" t="s">
        <v>10</v>
      </c>
      <c r="C4" s="27"/>
      <c r="D4" s="26"/>
      <c r="F4" s="1" t="s">
        <v>7</v>
      </c>
      <c r="G4" s="6">
        <f>G5*60</f>
        <v>262080</v>
      </c>
      <c r="I4" s="2" t="str">
        <f t="shared" ref="I4:I7" si="0">IF(AND(G4&gt;50,G4&lt;100),"Y","")</f>
        <v/>
      </c>
      <c r="J4" s="2" t="s">
        <v>25</v>
      </c>
      <c r="K4" s="6">
        <f>1/1440</f>
        <v>6.9444444444444447E-4</v>
      </c>
      <c r="M4" s="18">
        <f>N4-1/1440</f>
        <v>46356.999305555553</v>
      </c>
      <c r="N4" s="18">
        <f>$C$6</f>
        <v>46357</v>
      </c>
      <c r="O4" s="18">
        <f>N4+1/1440</f>
        <v>46357.000694444447</v>
      </c>
      <c r="P4" s="18">
        <f>O4+1/1440</f>
        <v>46357.001388888893</v>
      </c>
      <c r="Q4" s="18">
        <f t="shared" ref="Q4:BC4" si="1">P4+1/1440</f>
        <v>46357.00208333334</v>
      </c>
      <c r="R4" s="18">
        <f t="shared" si="1"/>
        <v>46357.002777777787</v>
      </c>
      <c r="S4" s="18">
        <f t="shared" si="1"/>
        <v>46357.003472222234</v>
      </c>
      <c r="T4" s="18">
        <f t="shared" si="1"/>
        <v>46357.00416666668</v>
      </c>
      <c r="U4" s="18">
        <f t="shared" si="1"/>
        <v>46357.004861111127</v>
      </c>
      <c r="V4" s="18">
        <f t="shared" si="1"/>
        <v>46357.005555555574</v>
      </c>
      <c r="W4" s="18">
        <f t="shared" si="1"/>
        <v>46357.00625000002</v>
      </c>
      <c r="X4" s="18">
        <f t="shared" si="1"/>
        <v>46357.006944444467</v>
      </c>
      <c r="Y4" s="18">
        <f t="shared" si="1"/>
        <v>46357.007638888914</v>
      </c>
      <c r="Z4" s="18">
        <f t="shared" si="1"/>
        <v>46357.00833333336</v>
      </c>
      <c r="AA4" s="18">
        <f t="shared" si="1"/>
        <v>46357.009027777807</v>
      </c>
      <c r="AB4" s="18">
        <f t="shared" si="1"/>
        <v>46357.009722222254</v>
      </c>
      <c r="AC4" s="18">
        <f t="shared" si="1"/>
        <v>46357.010416666701</v>
      </c>
      <c r="AD4" s="18">
        <f t="shared" si="1"/>
        <v>46357.011111111147</v>
      </c>
      <c r="AE4" s="18">
        <f t="shared" si="1"/>
        <v>46357.011805555594</v>
      </c>
      <c r="AF4" s="18">
        <f t="shared" si="1"/>
        <v>46357.012500000041</v>
      </c>
      <c r="AG4" s="18">
        <f t="shared" si="1"/>
        <v>46357.013194444487</v>
      </c>
      <c r="AH4" s="18">
        <f t="shared" si="1"/>
        <v>46357.013888888934</v>
      </c>
      <c r="AI4" s="18">
        <f t="shared" si="1"/>
        <v>46357.014583333381</v>
      </c>
      <c r="AJ4" s="18">
        <f t="shared" si="1"/>
        <v>46357.015277777828</v>
      </c>
      <c r="AK4" s="18">
        <f t="shared" si="1"/>
        <v>46357.015972222274</v>
      </c>
      <c r="AL4" s="18">
        <f t="shared" si="1"/>
        <v>46357.016666666721</v>
      </c>
      <c r="AM4" s="18">
        <f t="shared" si="1"/>
        <v>46357.017361111168</v>
      </c>
      <c r="AN4" s="18">
        <f t="shared" si="1"/>
        <v>46357.018055555614</v>
      </c>
      <c r="AO4" s="18">
        <f t="shared" si="1"/>
        <v>46357.018750000061</v>
      </c>
      <c r="AP4" s="18">
        <f t="shared" si="1"/>
        <v>46357.019444444508</v>
      </c>
      <c r="AQ4" s="18">
        <f t="shared" si="1"/>
        <v>46357.020138888955</v>
      </c>
      <c r="AR4" s="18">
        <f t="shared" si="1"/>
        <v>46357.020833333401</v>
      </c>
      <c r="AS4" s="18">
        <f t="shared" si="1"/>
        <v>46357.021527777848</v>
      </c>
      <c r="AT4" s="18">
        <f t="shared" si="1"/>
        <v>46357.022222222295</v>
      </c>
      <c r="AU4" s="18">
        <f t="shared" si="1"/>
        <v>46357.022916666741</v>
      </c>
      <c r="AV4" s="18">
        <f t="shared" si="1"/>
        <v>46357.023611111188</v>
      </c>
      <c r="AW4" s="18">
        <f t="shared" si="1"/>
        <v>46357.024305555635</v>
      </c>
      <c r="AX4" s="18">
        <f t="shared" si="1"/>
        <v>46357.025000000081</v>
      </c>
      <c r="AY4" s="18">
        <f t="shared" si="1"/>
        <v>46357.025694444528</v>
      </c>
      <c r="AZ4" s="18">
        <f t="shared" si="1"/>
        <v>46357.026388888975</v>
      </c>
      <c r="BA4" s="18">
        <f t="shared" si="1"/>
        <v>46357.027083333422</v>
      </c>
      <c r="BB4" s="18">
        <f t="shared" si="1"/>
        <v>46357.027777777868</v>
      </c>
      <c r="BC4" s="18">
        <f t="shared" si="1"/>
        <v>46357.028472222315</v>
      </c>
      <c r="BD4" s="18">
        <f t="shared" ref="BD4:BI4" si="2">BC4+1/1440</f>
        <v>46357.029166666762</v>
      </c>
      <c r="BE4" s="18">
        <f t="shared" si="2"/>
        <v>46357.029861111208</v>
      </c>
      <c r="BF4" s="18">
        <f t="shared" si="2"/>
        <v>46357.030555555655</v>
      </c>
      <c r="BG4" s="18">
        <f t="shared" si="2"/>
        <v>46357.031250000102</v>
      </c>
      <c r="BH4" s="18">
        <f t="shared" si="2"/>
        <v>46357.031944444549</v>
      </c>
      <c r="BI4" s="18">
        <f t="shared" si="2"/>
        <v>46357.032638888995</v>
      </c>
      <c r="BJ4" s="18">
        <f t="shared" ref="BJ4:BK4" si="3">BI4+1/1440</f>
        <v>46357.033333333442</v>
      </c>
      <c r="BK4" s="18">
        <f t="shared" si="3"/>
        <v>46357.034027777889</v>
      </c>
      <c r="BL4" s="18">
        <f t="shared" ref="BL4:DI4" si="4">BK4+1/1440</f>
        <v>46357.034722222335</v>
      </c>
      <c r="BM4" s="18">
        <f t="shared" si="4"/>
        <v>46357.035416666782</v>
      </c>
      <c r="BN4" s="18">
        <f t="shared" si="4"/>
        <v>46357.036111111229</v>
      </c>
      <c r="BO4" s="18">
        <f t="shared" si="4"/>
        <v>46357.036805555676</v>
      </c>
      <c r="BP4" s="18">
        <f t="shared" si="4"/>
        <v>46357.037500000122</v>
      </c>
      <c r="BQ4" s="18">
        <f t="shared" si="4"/>
        <v>46357.038194444569</v>
      </c>
      <c r="BR4" s="18">
        <f t="shared" si="4"/>
        <v>46357.038888889016</v>
      </c>
      <c r="BS4" s="18">
        <f t="shared" si="4"/>
        <v>46357.039583333462</v>
      </c>
      <c r="BT4" s="18">
        <f t="shared" si="4"/>
        <v>46357.040277777909</v>
      </c>
      <c r="BU4" s="18">
        <f t="shared" si="4"/>
        <v>46357.040972222356</v>
      </c>
      <c r="BV4" s="18">
        <f t="shared" si="4"/>
        <v>46357.041666666802</v>
      </c>
      <c r="BW4" s="18">
        <f t="shared" si="4"/>
        <v>46357.042361111249</v>
      </c>
      <c r="BX4" s="18">
        <f t="shared" si="4"/>
        <v>46357.043055555696</v>
      </c>
      <c r="BY4" s="18">
        <f t="shared" si="4"/>
        <v>46357.043750000143</v>
      </c>
      <c r="BZ4" s="18">
        <f t="shared" si="4"/>
        <v>46357.044444444589</v>
      </c>
      <c r="CA4" s="18">
        <f t="shared" si="4"/>
        <v>46357.045138889036</v>
      </c>
      <c r="CB4" s="18">
        <f t="shared" si="4"/>
        <v>46357.045833333483</v>
      </c>
      <c r="CC4" s="18">
        <f t="shared" si="4"/>
        <v>46357.046527777929</v>
      </c>
      <c r="CD4" s="18">
        <f t="shared" si="4"/>
        <v>46357.047222222376</v>
      </c>
      <c r="CE4" s="18">
        <f t="shared" si="4"/>
        <v>46357.047916666823</v>
      </c>
      <c r="CF4" s="18">
        <f t="shared" si="4"/>
        <v>46357.04861111127</v>
      </c>
      <c r="CG4" s="18">
        <f t="shared" si="4"/>
        <v>46357.049305555716</v>
      </c>
      <c r="CH4" s="18">
        <f t="shared" si="4"/>
        <v>46357.050000000163</v>
      </c>
      <c r="CI4" s="18">
        <f t="shared" si="4"/>
        <v>46357.05069444461</v>
      </c>
      <c r="CJ4" s="18">
        <f t="shared" si="4"/>
        <v>46357.051388889056</v>
      </c>
      <c r="CK4" s="18">
        <f t="shared" si="4"/>
        <v>46357.052083333503</v>
      </c>
      <c r="CL4" s="18">
        <f t="shared" si="4"/>
        <v>46357.05277777795</v>
      </c>
      <c r="CM4" s="18">
        <f t="shared" si="4"/>
        <v>46357.053472222397</v>
      </c>
      <c r="CN4" s="18">
        <f t="shared" si="4"/>
        <v>46357.054166666843</v>
      </c>
      <c r="CO4" s="18">
        <f t="shared" si="4"/>
        <v>46357.05486111129</v>
      </c>
      <c r="CP4" s="18">
        <f t="shared" si="4"/>
        <v>46357.055555555737</v>
      </c>
      <c r="CQ4" s="18">
        <f t="shared" si="4"/>
        <v>46357.056250000183</v>
      </c>
      <c r="CR4" s="18">
        <f t="shared" si="4"/>
        <v>46357.05694444463</v>
      </c>
      <c r="CS4" s="18">
        <f t="shared" si="4"/>
        <v>46357.057638889077</v>
      </c>
      <c r="CT4" s="18">
        <f t="shared" si="4"/>
        <v>46357.058333333523</v>
      </c>
      <c r="CU4" s="18">
        <f t="shared" si="4"/>
        <v>46357.05902777797</v>
      </c>
      <c r="CV4" s="18">
        <f t="shared" si="4"/>
        <v>46357.059722222417</v>
      </c>
      <c r="CW4" s="18">
        <f t="shared" si="4"/>
        <v>46357.060416666864</v>
      </c>
      <c r="CX4" s="18">
        <f t="shared" si="4"/>
        <v>46357.06111111131</v>
      </c>
      <c r="CY4" s="18">
        <f t="shared" si="4"/>
        <v>46357.061805555757</v>
      </c>
      <c r="CZ4" s="18">
        <f t="shared" si="4"/>
        <v>46357.062500000204</v>
      </c>
      <c r="DA4" s="18">
        <f t="shared" si="4"/>
        <v>46357.06319444465</v>
      </c>
      <c r="DB4" s="18">
        <f t="shared" si="4"/>
        <v>46357.063888889097</v>
      </c>
      <c r="DC4" s="18">
        <f t="shared" si="4"/>
        <v>46357.064583333544</v>
      </c>
      <c r="DD4" s="18">
        <f t="shared" si="4"/>
        <v>46357.065277777991</v>
      </c>
      <c r="DE4" s="18">
        <f t="shared" si="4"/>
        <v>46357.065972222437</v>
      </c>
      <c r="DF4" s="18">
        <f t="shared" si="4"/>
        <v>46357.066666666884</v>
      </c>
      <c r="DG4" s="18">
        <f t="shared" si="4"/>
        <v>46357.067361111331</v>
      </c>
      <c r="DH4" s="18">
        <f t="shared" si="4"/>
        <v>46357.068055555777</v>
      </c>
      <c r="DI4" s="18">
        <f t="shared" si="4"/>
        <v>46357.068750000224</v>
      </c>
    </row>
    <row r="5" spans="2:113" x14ac:dyDescent="0.25">
      <c r="B5" s="10" t="s">
        <v>11</v>
      </c>
      <c r="C5" s="36" t="s">
        <v>75</v>
      </c>
      <c r="D5" s="1" t="s">
        <v>3</v>
      </c>
      <c r="F5" s="1"/>
      <c r="G5" s="6">
        <f>G6*24</f>
        <v>4368</v>
      </c>
      <c r="I5" s="2" t="str">
        <f t="shared" si="0"/>
        <v/>
      </c>
      <c r="J5" s="2" t="s">
        <v>26</v>
      </c>
      <c r="K5" s="6">
        <f>1/24</f>
        <v>4.1666666666666664E-2</v>
      </c>
      <c r="M5" s="18">
        <f>N5-1/24</f>
        <v>46356.958333333336</v>
      </c>
      <c r="N5" s="18">
        <f t="shared" ref="N5:N6" si="5">$C$6</f>
        <v>46357</v>
      </c>
      <c r="O5" s="18">
        <f>N5+1/24</f>
        <v>46357.041666666664</v>
      </c>
      <c r="P5" s="18">
        <f>O5+1/24</f>
        <v>46357.083333333328</v>
      </c>
      <c r="Q5" s="18">
        <f t="shared" ref="Q5:BC5" si="6">P5+1/24</f>
        <v>46357.124999999993</v>
      </c>
      <c r="R5" s="18">
        <f t="shared" si="6"/>
        <v>46357.166666666657</v>
      </c>
      <c r="S5" s="18">
        <f t="shared" si="6"/>
        <v>46357.208333333321</v>
      </c>
      <c r="T5" s="18">
        <f t="shared" si="6"/>
        <v>46357.249999999985</v>
      </c>
      <c r="U5" s="18">
        <f t="shared" si="6"/>
        <v>46357.29166666665</v>
      </c>
      <c r="V5" s="18">
        <f t="shared" si="6"/>
        <v>46357.333333333314</v>
      </c>
      <c r="W5" s="18">
        <f t="shared" si="6"/>
        <v>46357.374999999978</v>
      </c>
      <c r="X5" s="18">
        <f t="shared" si="6"/>
        <v>46357.416666666642</v>
      </c>
      <c r="Y5" s="18">
        <f t="shared" si="6"/>
        <v>46357.458333333307</v>
      </c>
      <c r="Z5" s="18">
        <f t="shared" si="6"/>
        <v>46357.499999999971</v>
      </c>
      <c r="AA5" s="18">
        <f t="shared" si="6"/>
        <v>46357.541666666635</v>
      </c>
      <c r="AB5" s="18">
        <f t="shared" si="6"/>
        <v>46357.583333333299</v>
      </c>
      <c r="AC5" s="18">
        <f t="shared" si="6"/>
        <v>46357.624999999964</v>
      </c>
      <c r="AD5" s="18">
        <f t="shared" si="6"/>
        <v>46357.666666666628</v>
      </c>
      <c r="AE5" s="18">
        <f t="shared" si="6"/>
        <v>46357.708333333292</v>
      </c>
      <c r="AF5" s="18">
        <f t="shared" si="6"/>
        <v>46357.749999999956</v>
      </c>
      <c r="AG5" s="18">
        <f t="shared" si="6"/>
        <v>46357.791666666621</v>
      </c>
      <c r="AH5" s="18">
        <f t="shared" si="6"/>
        <v>46357.833333333285</v>
      </c>
      <c r="AI5" s="18">
        <f t="shared" si="6"/>
        <v>46357.874999999949</v>
      </c>
      <c r="AJ5" s="18">
        <f t="shared" si="6"/>
        <v>46357.916666666613</v>
      </c>
      <c r="AK5" s="18">
        <f t="shared" si="6"/>
        <v>46357.958333333278</v>
      </c>
      <c r="AL5" s="18">
        <f t="shared" si="6"/>
        <v>46357.999999999942</v>
      </c>
      <c r="AM5" s="18">
        <f t="shared" si="6"/>
        <v>46358.041666666606</v>
      </c>
      <c r="AN5" s="18">
        <f t="shared" si="6"/>
        <v>46358.08333333327</v>
      </c>
      <c r="AO5" s="18">
        <f t="shared" si="6"/>
        <v>46358.124999999935</v>
      </c>
      <c r="AP5" s="18">
        <f t="shared" si="6"/>
        <v>46358.166666666599</v>
      </c>
      <c r="AQ5" s="18">
        <f t="shared" si="6"/>
        <v>46358.208333333263</v>
      </c>
      <c r="AR5" s="18">
        <f t="shared" si="6"/>
        <v>46358.249999999927</v>
      </c>
      <c r="AS5" s="18">
        <f t="shared" si="6"/>
        <v>46358.291666666591</v>
      </c>
      <c r="AT5" s="18">
        <f t="shared" si="6"/>
        <v>46358.333333333256</v>
      </c>
      <c r="AU5" s="18">
        <f t="shared" si="6"/>
        <v>46358.37499999992</v>
      </c>
      <c r="AV5" s="18">
        <f t="shared" si="6"/>
        <v>46358.416666666584</v>
      </c>
      <c r="AW5" s="18">
        <f t="shared" si="6"/>
        <v>46358.458333333248</v>
      </c>
      <c r="AX5" s="18">
        <f t="shared" si="6"/>
        <v>46358.499999999913</v>
      </c>
      <c r="AY5" s="18">
        <f t="shared" si="6"/>
        <v>46358.541666666577</v>
      </c>
      <c r="AZ5" s="18">
        <f t="shared" si="6"/>
        <v>46358.583333333241</v>
      </c>
      <c r="BA5" s="18">
        <f t="shared" si="6"/>
        <v>46358.624999999905</v>
      </c>
      <c r="BB5" s="18">
        <f t="shared" si="6"/>
        <v>46358.66666666657</v>
      </c>
      <c r="BC5" s="18">
        <f t="shared" si="6"/>
        <v>46358.708333333234</v>
      </c>
      <c r="BD5" s="18">
        <f t="shared" ref="BD5:BI5" si="7">BC5+1/24</f>
        <v>46358.749999999898</v>
      </c>
      <c r="BE5" s="18">
        <f t="shared" si="7"/>
        <v>46358.791666666562</v>
      </c>
      <c r="BF5" s="18">
        <f t="shared" si="7"/>
        <v>46358.833333333227</v>
      </c>
      <c r="BG5" s="18">
        <f t="shared" si="7"/>
        <v>46358.874999999891</v>
      </c>
      <c r="BH5" s="18">
        <f t="shared" si="7"/>
        <v>46358.916666666555</v>
      </c>
      <c r="BI5" s="18">
        <f t="shared" si="7"/>
        <v>46358.958333333219</v>
      </c>
      <c r="BJ5" s="18">
        <f t="shared" ref="BJ5:BK5" si="8">BI5+1/24</f>
        <v>46358.999999999884</v>
      </c>
      <c r="BK5" s="18">
        <f t="shared" si="8"/>
        <v>46359.041666666548</v>
      </c>
      <c r="BL5" s="18">
        <f t="shared" ref="BL5:DI5" si="9">BK5+1/24</f>
        <v>46359.083333333212</v>
      </c>
      <c r="BM5" s="18">
        <f t="shared" si="9"/>
        <v>46359.124999999876</v>
      </c>
      <c r="BN5" s="18">
        <f t="shared" si="9"/>
        <v>46359.166666666541</v>
      </c>
      <c r="BO5" s="18">
        <f t="shared" si="9"/>
        <v>46359.208333333205</v>
      </c>
      <c r="BP5" s="18">
        <f t="shared" si="9"/>
        <v>46359.249999999869</v>
      </c>
      <c r="BQ5" s="18">
        <f t="shared" si="9"/>
        <v>46359.291666666533</v>
      </c>
      <c r="BR5" s="18">
        <f t="shared" si="9"/>
        <v>46359.333333333198</v>
      </c>
      <c r="BS5" s="18">
        <f t="shared" si="9"/>
        <v>46359.374999999862</v>
      </c>
      <c r="BT5" s="18">
        <f t="shared" si="9"/>
        <v>46359.416666666526</v>
      </c>
      <c r="BU5" s="18">
        <f t="shared" si="9"/>
        <v>46359.45833333319</v>
      </c>
      <c r="BV5" s="18">
        <f t="shared" si="9"/>
        <v>46359.499999999854</v>
      </c>
      <c r="BW5" s="18">
        <f t="shared" si="9"/>
        <v>46359.541666666519</v>
      </c>
      <c r="BX5" s="18">
        <f t="shared" si="9"/>
        <v>46359.583333333183</v>
      </c>
      <c r="BY5" s="18">
        <f t="shared" si="9"/>
        <v>46359.624999999847</v>
      </c>
      <c r="BZ5" s="18">
        <f t="shared" si="9"/>
        <v>46359.666666666511</v>
      </c>
      <c r="CA5" s="18">
        <f t="shared" si="9"/>
        <v>46359.708333333176</v>
      </c>
      <c r="CB5" s="18">
        <f t="shared" si="9"/>
        <v>46359.74999999984</v>
      </c>
      <c r="CC5" s="18">
        <f t="shared" si="9"/>
        <v>46359.791666666504</v>
      </c>
      <c r="CD5" s="18">
        <f t="shared" si="9"/>
        <v>46359.833333333168</v>
      </c>
      <c r="CE5" s="18">
        <f t="shared" si="9"/>
        <v>46359.874999999833</v>
      </c>
      <c r="CF5" s="18">
        <f t="shared" si="9"/>
        <v>46359.916666666497</v>
      </c>
      <c r="CG5" s="18">
        <f t="shared" si="9"/>
        <v>46359.958333333161</v>
      </c>
      <c r="CH5" s="18">
        <f t="shared" si="9"/>
        <v>46359.999999999825</v>
      </c>
      <c r="CI5" s="18">
        <f t="shared" si="9"/>
        <v>46360.04166666649</v>
      </c>
      <c r="CJ5" s="18">
        <f t="shared" si="9"/>
        <v>46360.083333333154</v>
      </c>
      <c r="CK5" s="18">
        <f t="shared" si="9"/>
        <v>46360.124999999818</v>
      </c>
      <c r="CL5" s="18">
        <f t="shared" si="9"/>
        <v>46360.166666666482</v>
      </c>
      <c r="CM5" s="18">
        <f t="shared" si="9"/>
        <v>46360.208333333147</v>
      </c>
      <c r="CN5" s="18">
        <f t="shared" si="9"/>
        <v>46360.249999999811</v>
      </c>
      <c r="CO5" s="18">
        <f t="shared" si="9"/>
        <v>46360.291666666475</v>
      </c>
      <c r="CP5" s="18">
        <f t="shared" si="9"/>
        <v>46360.333333333139</v>
      </c>
      <c r="CQ5" s="18">
        <f t="shared" si="9"/>
        <v>46360.374999999804</v>
      </c>
      <c r="CR5" s="18">
        <f t="shared" si="9"/>
        <v>46360.416666666468</v>
      </c>
      <c r="CS5" s="18">
        <f t="shared" si="9"/>
        <v>46360.458333333132</v>
      </c>
      <c r="CT5" s="18">
        <f t="shared" si="9"/>
        <v>46360.499999999796</v>
      </c>
      <c r="CU5" s="18">
        <f t="shared" si="9"/>
        <v>46360.541666666461</v>
      </c>
      <c r="CV5" s="18">
        <f t="shared" si="9"/>
        <v>46360.583333333125</v>
      </c>
      <c r="CW5" s="18">
        <f t="shared" si="9"/>
        <v>46360.624999999789</v>
      </c>
      <c r="CX5" s="18">
        <f t="shared" si="9"/>
        <v>46360.666666666453</v>
      </c>
      <c r="CY5" s="18">
        <f t="shared" si="9"/>
        <v>46360.708333333117</v>
      </c>
      <c r="CZ5" s="18">
        <f t="shared" si="9"/>
        <v>46360.749999999782</v>
      </c>
      <c r="DA5" s="18">
        <f t="shared" si="9"/>
        <v>46360.791666666446</v>
      </c>
      <c r="DB5" s="18">
        <f t="shared" si="9"/>
        <v>46360.83333333311</v>
      </c>
      <c r="DC5" s="18">
        <f t="shared" si="9"/>
        <v>46360.874999999774</v>
      </c>
      <c r="DD5" s="18">
        <f t="shared" si="9"/>
        <v>46360.916666666439</v>
      </c>
      <c r="DE5" s="18">
        <f t="shared" si="9"/>
        <v>46360.958333333103</v>
      </c>
      <c r="DF5" s="18">
        <f t="shared" si="9"/>
        <v>46360.999999999767</v>
      </c>
      <c r="DG5" s="18">
        <f t="shared" si="9"/>
        <v>46361.041666666431</v>
      </c>
      <c r="DH5" s="18">
        <f t="shared" si="9"/>
        <v>46361.083333333096</v>
      </c>
      <c r="DI5" s="18">
        <f t="shared" si="9"/>
        <v>46361.12499999976</v>
      </c>
    </row>
    <row r="6" spans="2:113" x14ac:dyDescent="0.25">
      <c r="B6" s="10" t="s">
        <v>12</v>
      </c>
      <c r="C6" s="37">
        <v>46357</v>
      </c>
      <c r="D6" s="39" t="s">
        <v>5</v>
      </c>
      <c r="F6" s="1"/>
      <c r="G6" s="6">
        <f>C7-C6</f>
        <v>182</v>
      </c>
      <c r="I6" s="2" t="str">
        <f t="shared" si="0"/>
        <v/>
      </c>
      <c r="J6" s="2" t="s">
        <v>27</v>
      </c>
      <c r="K6" s="6">
        <v>1</v>
      </c>
      <c r="M6" s="20">
        <f>N6-1</f>
        <v>46356</v>
      </c>
      <c r="N6" s="20">
        <f t="shared" si="5"/>
        <v>46357</v>
      </c>
      <c r="O6" s="20">
        <f>N6+1</f>
        <v>46358</v>
      </c>
      <c r="P6" s="20">
        <f>O6+1</f>
        <v>46359</v>
      </c>
      <c r="Q6" s="20">
        <f t="shared" ref="Q6:BC6" si="10">P6+1</f>
        <v>46360</v>
      </c>
      <c r="R6" s="20">
        <f t="shared" si="10"/>
        <v>46361</v>
      </c>
      <c r="S6" s="20">
        <f t="shared" si="10"/>
        <v>46362</v>
      </c>
      <c r="T6" s="20">
        <f t="shared" si="10"/>
        <v>46363</v>
      </c>
      <c r="U6" s="20">
        <f t="shared" si="10"/>
        <v>46364</v>
      </c>
      <c r="V6" s="20">
        <f t="shared" si="10"/>
        <v>46365</v>
      </c>
      <c r="W6" s="20">
        <f t="shared" si="10"/>
        <v>46366</v>
      </c>
      <c r="X6" s="20">
        <f t="shared" si="10"/>
        <v>46367</v>
      </c>
      <c r="Y6" s="20">
        <f t="shared" si="10"/>
        <v>46368</v>
      </c>
      <c r="Z6" s="20">
        <f t="shared" si="10"/>
        <v>46369</v>
      </c>
      <c r="AA6" s="20">
        <f t="shared" si="10"/>
        <v>46370</v>
      </c>
      <c r="AB6" s="20">
        <f t="shared" si="10"/>
        <v>46371</v>
      </c>
      <c r="AC6" s="20">
        <f t="shared" si="10"/>
        <v>46372</v>
      </c>
      <c r="AD6" s="20">
        <f t="shared" si="10"/>
        <v>46373</v>
      </c>
      <c r="AE6" s="20">
        <f t="shared" si="10"/>
        <v>46374</v>
      </c>
      <c r="AF6" s="20">
        <f t="shared" si="10"/>
        <v>46375</v>
      </c>
      <c r="AG6" s="20">
        <f t="shared" si="10"/>
        <v>46376</v>
      </c>
      <c r="AH6" s="20">
        <f t="shared" si="10"/>
        <v>46377</v>
      </c>
      <c r="AI6" s="20">
        <f t="shared" si="10"/>
        <v>46378</v>
      </c>
      <c r="AJ6" s="20">
        <f t="shared" si="10"/>
        <v>46379</v>
      </c>
      <c r="AK6" s="20">
        <f t="shared" si="10"/>
        <v>46380</v>
      </c>
      <c r="AL6" s="20">
        <f t="shared" si="10"/>
        <v>46381</v>
      </c>
      <c r="AM6" s="20">
        <f t="shared" si="10"/>
        <v>46382</v>
      </c>
      <c r="AN6" s="20">
        <f t="shared" si="10"/>
        <v>46383</v>
      </c>
      <c r="AO6" s="20">
        <f t="shared" si="10"/>
        <v>46384</v>
      </c>
      <c r="AP6" s="20">
        <f t="shared" si="10"/>
        <v>46385</v>
      </c>
      <c r="AQ6" s="20">
        <f t="shared" si="10"/>
        <v>46386</v>
      </c>
      <c r="AR6" s="20">
        <f t="shared" si="10"/>
        <v>46387</v>
      </c>
      <c r="AS6" s="20">
        <f t="shared" si="10"/>
        <v>46388</v>
      </c>
      <c r="AT6" s="20">
        <f t="shared" si="10"/>
        <v>46389</v>
      </c>
      <c r="AU6" s="20">
        <f t="shared" si="10"/>
        <v>46390</v>
      </c>
      <c r="AV6" s="20">
        <f t="shared" si="10"/>
        <v>46391</v>
      </c>
      <c r="AW6" s="20">
        <f t="shared" si="10"/>
        <v>46392</v>
      </c>
      <c r="AX6" s="20">
        <f t="shared" si="10"/>
        <v>46393</v>
      </c>
      <c r="AY6" s="20">
        <f t="shared" si="10"/>
        <v>46394</v>
      </c>
      <c r="AZ6" s="20">
        <f t="shared" si="10"/>
        <v>46395</v>
      </c>
      <c r="BA6" s="20">
        <f t="shared" si="10"/>
        <v>46396</v>
      </c>
      <c r="BB6" s="20">
        <f t="shared" si="10"/>
        <v>46397</v>
      </c>
      <c r="BC6" s="20">
        <f t="shared" si="10"/>
        <v>46398</v>
      </c>
      <c r="BD6" s="20">
        <f t="shared" ref="BD6:BI6" si="11">BC6+1</f>
        <v>46399</v>
      </c>
      <c r="BE6" s="20">
        <f t="shared" si="11"/>
        <v>46400</v>
      </c>
      <c r="BF6" s="20">
        <f t="shared" si="11"/>
        <v>46401</v>
      </c>
      <c r="BG6" s="20">
        <f t="shared" si="11"/>
        <v>46402</v>
      </c>
      <c r="BH6" s="20">
        <f t="shared" si="11"/>
        <v>46403</v>
      </c>
      <c r="BI6" s="20">
        <f t="shared" si="11"/>
        <v>46404</v>
      </c>
      <c r="BJ6" s="20">
        <f t="shared" ref="BJ6:BK6" si="12">BI6+1</f>
        <v>46405</v>
      </c>
      <c r="BK6" s="20">
        <f t="shared" si="12"/>
        <v>46406</v>
      </c>
      <c r="BL6" s="20">
        <f t="shared" ref="BL6:DI6" si="13">BK6+1</f>
        <v>46407</v>
      </c>
      <c r="BM6" s="20">
        <f t="shared" si="13"/>
        <v>46408</v>
      </c>
      <c r="BN6" s="20">
        <f t="shared" si="13"/>
        <v>46409</v>
      </c>
      <c r="BO6" s="20">
        <f t="shared" si="13"/>
        <v>46410</v>
      </c>
      <c r="BP6" s="20">
        <f t="shared" si="13"/>
        <v>46411</v>
      </c>
      <c r="BQ6" s="20">
        <f t="shared" si="13"/>
        <v>46412</v>
      </c>
      <c r="BR6" s="20">
        <f t="shared" si="13"/>
        <v>46413</v>
      </c>
      <c r="BS6" s="20">
        <f t="shared" si="13"/>
        <v>46414</v>
      </c>
      <c r="BT6" s="20">
        <f t="shared" si="13"/>
        <v>46415</v>
      </c>
      <c r="BU6" s="20">
        <f t="shared" si="13"/>
        <v>46416</v>
      </c>
      <c r="BV6" s="20">
        <f t="shared" si="13"/>
        <v>46417</v>
      </c>
      <c r="BW6" s="20">
        <f t="shared" si="13"/>
        <v>46418</v>
      </c>
      <c r="BX6" s="20">
        <f t="shared" si="13"/>
        <v>46419</v>
      </c>
      <c r="BY6" s="20">
        <f t="shared" si="13"/>
        <v>46420</v>
      </c>
      <c r="BZ6" s="20">
        <f t="shared" si="13"/>
        <v>46421</v>
      </c>
      <c r="CA6" s="20">
        <f t="shared" si="13"/>
        <v>46422</v>
      </c>
      <c r="CB6" s="20">
        <f t="shared" si="13"/>
        <v>46423</v>
      </c>
      <c r="CC6" s="20">
        <f t="shared" si="13"/>
        <v>46424</v>
      </c>
      <c r="CD6" s="20">
        <f t="shared" si="13"/>
        <v>46425</v>
      </c>
      <c r="CE6" s="20">
        <f t="shared" si="13"/>
        <v>46426</v>
      </c>
      <c r="CF6" s="20">
        <f t="shared" si="13"/>
        <v>46427</v>
      </c>
      <c r="CG6" s="20">
        <f t="shared" si="13"/>
        <v>46428</v>
      </c>
      <c r="CH6" s="20">
        <f t="shared" si="13"/>
        <v>46429</v>
      </c>
      <c r="CI6" s="20">
        <f t="shared" si="13"/>
        <v>46430</v>
      </c>
      <c r="CJ6" s="20">
        <f t="shared" si="13"/>
        <v>46431</v>
      </c>
      <c r="CK6" s="20">
        <f t="shared" si="13"/>
        <v>46432</v>
      </c>
      <c r="CL6" s="20">
        <f t="shared" si="13"/>
        <v>46433</v>
      </c>
      <c r="CM6" s="20">
        <f t="shared" si="13"/>
        <v>46434</v>
      </c>
      <c r="CN6" s="20">
        <f t="shared" si="13"/>
        <v>46435</v>
      </c>
      <c r="CO6" s="20">
        <f t="shared" si="13"/>
        <v>46436</v>
      </c>
      <c r="CP6" s="20">
        <f t="shared" si="13"/>
        <v>46437</v>
      </c>
      <c r="CQ6" s="20">
        <f t="shared" si="13"/>
        <v>46438</v>
      </c>
      <c r="CR6" s="20">
        <f t="shared" si="13"/>
        <v>46439</v>
      </c>
      <c r="CS6" s="20">
        <f t="shared" si="13"/>
        <v>46440</v>
      </c>
      <c r="CT6" s="20">
        <f t="shared" si="13"/>
        <v>46441</v>
      </c>
      <c r="CU6" s="20">
        <f t="shared" si="13"/>
        <v>46442</v>
      </c>
      <c r="CV6" s="20">
        <f t="shared" si="13"/>
        <v>46443</v>
      </c>
      <c r="CW6" s="20">
        <f t="shared" si="13"/>
        <v>46444</v>
      </c>
      <c r="CX6" s="20">
        <f t="shared" si="13"/>
        <v>46445</v>
      </c>
      <c r="CY6" s="20">
        <f t="shared" si="13"/>
        <v>46446</v>
      </c>
      <c r="CZ6" s="20">
        <f t="shared" si="13"/>
        <v>46447</v>
      </c>
      <c r="DA6" s="20">
        <f t="shared" si="13"/>
        <v>46448</v>
      </c>
      <c r="DB6" s="20">
        <f t="shared" si="13"/>
        <v>46449</v>
      </c>
      <c r="DC6" s="20">
        <f t="shared" si="13"/>
        <v>46450</v>
      </c>
      <c r="DD6" s="20">
        <f t="shared" si="13"/>
        <v>46451</v>
      </c>
      <c r="DE6" s="20">
        <f t="shared" si="13"/>
        <v>46452</v>
      </c>
      <c r="DF6" s="20">
        <f t="shared" si="13"/>
        <v>46453</v>
      </c>
      <c r="DG6" s="20">
        <f t="shared" si="13"/>
        <v>46454</v>
      </c>
      <c r="DH6" s="20">
        <f t="shared" si="13"/>
        <v>46455</v>
      </c>
      <c r="DI6" s="20">
        <f t="shared" si="13"/>
        <v>46456</v>
      </c>
    </row>
    <row r="7" spans="2:113" x14ac:dyDescent="0.25">
      <c r="B7" s="10" t="s">
        <v>13</v>
      </c>
      <c r="C7" s="37">
        <v>46539</v>
      </c>
      <c r="D7" s="39" t="s">
        <v>6</v>
      </c>
      <c r="F7" s="1"/>
      <c r="G7" s="7">
        <f>G6/355</f>
        <v>0.51267605633802815</v>
      </c>
      <c r="I7" s="2" t="str">
        <f t="shared" si="0"/>
        <v/>
      </c>
      <c r="J7" s="2" t="s">
        <v>28</v>
      </c>
      <c r="K7" s="21">
        <v>355</v>
      </c>
      <c r="M7" s="19">
        <f>EOMONTH(N7,-12)</f>
        <v>45688</v>
      </c>
      <c r="N7" s="19">
        <f>DATE(YEAR($C$6),1,1)</f>
        <v>46023</v>
      </c>
      <c r="O7" s="19">
        <f>EOMONTH(N7,12)</f>
        <v>46418</v>
      </c>
      <c r="P7" s="19">
        <f>EOMONTH(O7,12)</f>
        <v>46783</v>
      </c>
      <c r="Q7" s="19">
        <f t="shared" ref="Q7:BC7" si="14">EOMONTH(P7,12)</f>
        <v>47149</v>
      </c>
      <c r="R7" s="19">
        <f t="shared" si="14"/>
        <v>47514</v>
      </c>
      <c r="S7" s="19">
        <f t="shared" si="14"/>
        <v>47879</v>
      </c>
      <c r="T7" s="19">
        <f t="shared" si="14"/>
        <v>48244</v>
      </c>
      <c r="U7" s="19">
        <f t="shared" si="14"/>
        <v>48610</v>
      </c>
      <c r="V7" s="19">
        <f t="shared" si="14"/>
        <v>48975</v>
      </c>
      <c r="W7" s="19">
        <f t="shared" si="14"/>
        <v>49340</v>
      </c>
      <c r="X7" s="19">
        <f t="shared" si="14"/>
        <v>49705</v>
      </c>
      <c r="Y7" s="19">
        <f t="shared" si="14"/>
        <v>50071</v>
      </c>
      <c r="Z7" s="19">
        <f t="shared" si="14"/>
        <v>50436</v>
      </c>
      <c r="AA7" s="19">
        <f t="shared" si="14"/>
        <v>50801</v>
      </c>
      <c r="AB7" s="19">
        <f t="shared" si="14"/>
        <v>51166</v>
      </c>
      <c r="AC7" s="19">
        <f t="shared" si="14"/>
        <v>51532</v>
      </c>
      <c r="AD7" s="19">
        <f t="shared" si="14"/>
        <v>51897</v>
      </c>
      <c r="AE7" s="19">
        <f t="shared" si="14"/>
        <v>52262</v>
      </c>
      <c r="AF7" s="19">
        <f t="shared" si="14"/>
        <v>52627</v>
      </c>
      <c r="AG7" s="19">
        <f t="shared" si="14"/>
        <v>52993</v>
      </c>
      <c r="AH7" s="19">
        <f t="shared" si="14"/>
        <v>53358</v>
      </c>
      <c r="AI7" s="19">
        <f t="shared" si="14"/>
        <v>53723</v>
      </c>
      <c r="AJ7" s="19">
        <f t="shared" si="14"/>
        <v>54088</v>
      </c>
      <c r="AK7" s="19">
        <f t="shared" si="14"/>
        <v>54454</v>
      </c>
      <c r="AL7" s="19">
        <f t="shared" si="14"/>
        <v>54819</v>
      </c>
      <c r="AM7" s="19">
        <f t="shared" si="14"/>
        <v>55184</v>
      </c>
      <c r="AN7" s="19">
        <f t="shared" si="14"/>
        <v>55549</v>
      </c>
      <c r="AO7" s="19">
        <f t="shared" si="14"/>
        <v>55915</v>
      </c>
      <c r="AP7" s="19">
        <f t="shared" si="14"/>
        <v>56280</v>
      </c>
      <c r="AQ7" s="19">
        <f t="shared" si="14"/>
        <v>56645</v>
      </c>
      <c r="AR7" s="19">
        <f t="shared" si="14"/>
        <v>57010</v>
      </c>
      <c r="AS7" s="19">
        <f t="shared" si="14"/>
        <v>57376</v>
      </c>
      <c r="AT7" s="19">
        <f t="shared" si="14"/>
        <v>57741</v>
      </c>
      <c r="AU7" s="19">
        <f t="shared" si="14"/>
        <v>58106</v>
      </c>
      <c r="AV7" s="19">
        <f t="shared" si="14"/>
        <v>58471</v>
      </c>
      <c r="AW7" s="19">
        <f t="shared" si="14"/>
        <v>58837</v>
      </c>
      <c r="AX7" s="19">
        <f t="shared" si="14"/>
        <v>59202</v>
      </c>
      <c r="AY7" s="19">
        <f t="shared" si="14"/>
        <v>59567</v>
      </c>
      <c r="AZ7" s="19">
        <f t="shared" si="14"/>
        <v>59932</v>
      </c>
      <c r="BA7" s="19">
        <f t="shared" si="14"/>
        <v>60298</v>
      </c>
      <c r="BB7" s="19">
        <f t="shared" si="14"/>
        <v>60663</v>
      </c>
      <c r="BC7" s="19">
        <f t="shared" si="14"/>
        <v>61028</v>
      </c>
      <c r="BD7" s="19">
        <f t="shared" ref="BD7:BI7" si="15">EOMONTH(BC7,12)</f>
        <v>61393</v>
      </c>
      <c r="BE7" s="19">
        <f t="shared" si="15"/>
        <v>61759</v>
      </c>
      <c r="BF7" s="19">
        <f t="shared" si="15"/>
        <v>62124</v>
      </c>
      <c r="BG7" s="19">
        <f t="shared" si="15"/>
        <v>62489</v>
      </c>
      <c r="BH7" s="19">
        <f t="shared" si="15"/>
        <v>62854</v>
      </c>
      <c r="BI7" s="19">
        <f t="shared" si="15"/>
        <v>63220</v>
      </c>
      <c r="BJ7" s="19">
        <f t="shared" ref="BJ7:BK7" si="16">EOMONTH(BI7,12)</f>
        <v>63585</v>
      </c>
      <c r="BK7" s="19">
        <f t="shared" si="16"/>
        <v>63950</v>
      </c>
      <c r="BL7" s="19">
        <f t="shared" ref="BL7:DI7" si="17">EOMONTH(BK7,12)</f>
        <v>64315</v>
      </c>
      <c r="BM7" s="19">
        <f t="shared" si="17"/>
        <v>64681</v>
      </c>
      <c r="BN7" s="19">
        <f t="shared" si="17"/>
        <v>65046</v>
      </c>
      <c r="BO7" s="19">
        <f t="shared" si="17"/>
        <v>65411</v>
      </c>
      <c r="BP7" s="19">
        <f t="shared" si="17"/>
        <v>65776</v>
      </c>
      <c r="BQ7" s="19">
        <f t="shared" si="17"/>
        <v>66142</v>
      </c>
      <c r="BR7" s="19">
        <f t="shared" si="17"/>
        <v>66507</v>
      </c>
      <c r="BS7" s="19">
        <f t="shared" si="17"/>
        <v>66872</v>
      </c>
      <c r="BT7" s="19">
        <f t="shared" si="17"/>
        <v>67237</v>
      </c>
      <c r="BU7" s="19">
        <f t="shared" si="17"/>
        <v>67603</v>
      </c>
      <c r="BV7" s="19">
        <f t="shared" si="17"/>
        <v>67968</v>
      </c>
      <c r="BW7" s="19">
        <f t="shared" si="17"/>
        <v>68333</v>
      </c>
      <c r="BX7" s="19">
        <f t="shared" si="17"/>
        <v>68698</v>
      </c>
      <c r="BY7" s="19">
        <f t="shared" si="17"/>
        <v>69064</v>
      </c>
      <c r="BZ7" s="19">
        <f t="shared" si="17"/>
        <v>69429</v>
      </c>
      <c r="CA7" s="19">
        <f t="shared" si="17"/>
        <v>69794</v>
      </c>
      <c r="CB7" s="19">
        <f t="shared" si="17"/>
        <v>70159</v>
      </c>
      <c r="CC7" s="19">
        <f t="shared" si="17"/>
        <v>70525</v>
      </c>
      <c r="CD7" s="19">
        <f t="shared" si="17"/>
        <v>70890</v>
      </c>
      <c r="CE7" s="19">
        <f t="shared" si="17"/>
        <v>71255</v>
      </c>
      <c r="CF7" s="19">
        <f t="shared" si="17"/>
        <v>71620</v>
      </c>
      <c r="CG7" s="19">
        <f t="shared" si="17"/>
        <v>71986</v>
      </c>
      <c r="CH7" s="19">
        <f t="shared" si="17"/>
        <v>72351</v>
      </c>
      <c r="CI7" s="19">
        <f t="shared" si="17"/>
        <v>72716</v>
      </c>
      <c r="CJ7" s="19">
        <f t="shared" si="17"/>
        <v>73081</v>
      </c>
      <c r="CK7" s="19">
        <f t="shared" si="17"/>
        <v>73446</v>
      </c>
      <c r="CL7" s="19">
        <f t="shared" si="17"/>
        <v>73811</v>
      </c>
      <c r="CM7" s="19">
        <f t="shared" si="17"/>
        <v>74176</v>
      </c>
      <c r="CN7" s="19">
        <f t="shared" si="17"/>
        <v>74541</v>
      </c>
      <c r="CO7" s="19">
        <f t="shared" si="17"/>
        <v>74907</v>
      </c>
      <c r="CP7" s="19">
        <f t="shared" si="17"/>
        <v>75272</v>
      </c>
      <c r="CQ7" s="19">
        <f t="shared" si="17"/>
        <v>75637</v>
      </c>
      <c r="CR7" s="19">
        <f t="shared" si="17"/>
        <v>76002</v>
      </c>
      <c r="CS7" s="19">
        <f t="shared" si="17"/>
        <v>76368</v>
      </c>
      <c r="CT7" s="19">
        <f t="shared" si="17"/>
        <v>76733</v>
      </c>
      <c r="CU7" s="19">
        <f t="shared" si="17"/>
        <v>77098</v>
      </c>
      <c r="CV7" s="19">
        <f t="shared" si="17"/>
        <v>77463</v>
      </c>
      <c r="CW7" s="19">
        <f t="shared" si="17"/>
        <v>77829</v>
      </c>
      <c r="CX7" s="19">
        <f t="shared" si="17"/>
        <v>78194</v>
      </c>
      <c r="CY7" s="19">
        <f t="shared" si="17"/>
        <v>78559</v>
      </c>
      <c r="CZ7" s="19">
        <f t="shared" si="17"/>
        <v>78924</v>
      </c>
      <c r="DA7" s="19">
        <f t="shared" si="17"/>
        <v>79290</v>
      </c>
      <c r="DB7" s="19">
        <f t="shared" si="17"/>
        <v>79655</v>
      </c>
      <c r="DC7" s="19">
        <f t="shared" si="17"/>
        <v>80020</v>
      </c>
      <c r="DD7" s="19">
        <f t="shared" si="17"/>
        <v>80385</v>
      </c>
      <c r="DE7" s="19">
        <f t="shared" si="17"/>
        <v>80751</v>
      </c>
      <c r="DF7" s="19">
        <f t="shared" si="17"/>
        <v>81116</v>
      </c>
      <c r="DG7" s="19">
        <f t="shared" si="17"/>
        <v>81481</v>
      </c>
      <c r="DH7" s="19">
        <f t="shared" si="17"/>
        <v>81846</v>
      </c>
      <c r="DI7" s="19">
        <f t="shared" si="17"/>
        <v>82212</v>
      </c>
    </row>
    <row r="8" spans="2:113" x14ac:dyDescent="0.25">
      <c r="B8" s="10" t="s">
        <v>16</v>
      </c>
      <c r="C8" s="36" t="s">
        <v>80</v>
      </c>
      <c r="D8" s="39" t="s">
        <v>4</v>
      </c>
      <c r="F8" s="1"/>
      <c r="G8" s="7">
        <f>G7*12</f>
        <v>6.1521126760563378</v>
      </c>
      <c r="I8" s="2" t="str">
        <f>IF(AND(G8&gt;50,G8&lt;100),"Y","")</f>
        <v/>
      </c>
      <c r="J8" s="2" t="s">
        <v>29</v>
      </c>
      <c r="K8" s="21">
        <v>30</v>
      </c>
      <c r="M8" s="19">
        <f>EOMONTH(N8,-1)</f>
        <v>46356</v>
      </c>
      <c r="N8" s="19">
        <f>EOMONTH($C$6,0)</f>
        <v>46387</v>
      </c>
      <c r="O8" s="19">
        <f>EOMONTH(N8,1)</f>
        <v>46418</v>
      </c>
      <c r="P8" s="19">
        <f>EOMONTH(O8,1)</f>
        <v>46446</v>
      </c>
      <c r="Q8" s="19">
        <f t="shared" ref="Q8:BC8" si="18">EOMONTH(P8,1)</f>
        <v>46477</v>
      </c>
      <c r="R8" s="19">
        <f t="shared" si="18"/>
        <v>46507</v>
      </c>
      <c r="S8" s="19">
        <f t="shared" si="18"/>
        <v>46538</v>
      </c>
      <c r="T8" s="19">
        <f t="shared" si="18"/>
        <v>46568</v>
      </c>
      <c r="U8" s="19">
        <f t="shared" si="18"/>
        <v>46599</v>
      </c>
      <c r="V8" s="19">
        <f t="shared" si="18"/>
        <v>46630</v>
      </c>
      <c r="W8" s="19">
        <f t="shared" si="18"/>
        <v>46660</v>
      </c>
      <c r="X8" s="19">
        <f t="shared" si="18"/>
        <v>46691</v>
      </c>
      <c r="Y8" s="19">
        <f t="shared" si="18"/>
        <v>46721</v>
      </c>
      <c r="Z8" s="19">
        <f t="shared" si="18"/>
        <v>46752</v>
      </c>
      <c r="AA8" s="19">
        <f t="shared" si="18"/>
        <v>46783</v>
      </c>
      <c r="AB8" s="19">
        <f t="shared" si="18"/>
        <v>46812</v>
      </c>
      <c r="AC8" s="19">
        <f t="shared" si="18"/>
        <v>46843</v>
      </c>
      <c r="AD8" s="19">
        <f t="shared" si="18"/>
        <v>46873</v>
      </c>
      <c r="AE8" s="19">
        <f t="shared" si="18"/>
        <v>46904</v>
      </c>
      <c r="AF8" s="19">
        <f t="shared" si="18"/>
        <v>46934</v>
      </c>
      <c r="AG8" s="19">
        <f t="shared" si="18"/>
        <v>46965</v>
      </c>
      <c r="AH8" s="19">
        <f t="shared" si="18"/>
        <v>46996</v>
      </c>
      <c r="AI8" s="19">
        <f t="shared" si="18"/>
        <v>47026</v>
      </c>
      <c r="AJ8" s="19">
        <f t="shared" si="18"/>
        <v>47057</v>
      </c>
      <c r="AK8" s="19">
        <f t="shared" si="18"/>
        <v>47087</v>
      </c>
      <c r="AL8" s="19">
        <f t="shared" si="18"/>
        <v>47118</v>
      </c>
      <c r="AM8" s="19">
        <f t="shared" si="18"/>
        <v>47149</v>
      </c>
      <c r="AN8" s="19">
        <f t="shared" si="18"/>
        <v>47177</v>
      </c>
      <c r="AO8" s="19">
        <f t="shared" si="18"/>
        <v>47208</v>
      </c>
      <c r="AP8" s="19">
        <f t="shared" si="18"/>
        <v>47238</v>
      </c>
      <c r="AQ8" s="19">
        <f t="shared" si="18"/>
        <v>47269</v>
      </c>
      <c r="AR8" s="19">
        <f t="shared" si="18"/>
        <v>47299</v>
      </c>
      <c r="AS8" s="19">
        <f t="shared" si="18"/>
        <v>47330</v>
      </c>
      <c r="AT8" s="19">
        <f t="shared" si="18"/>
        <v>47361</v>
      </c>
      <c r="AU8" s="19">
        <f t="shared" si="18"/>
        <v>47391</v>
      </c>
      <c r="AV8" s="19">
        <f t="shared" si="18"/>
        <v>47422</v>
      </c>
      <c r="AW8" s="19">
        <f t="shared" si="18"/>
        <v>47452</v>
      </c>
      <c r="AX8" s="19">
        <f t="shared" si="18"/>
        <v>47483</v>
      </c>
      <c r="AY8" s="19">
        <f t="shared" si="18"/>
        <v>47514</v>
      </c>
      <c r="AZ8" s="19">
        <f t="shared" si="18"/>
        <v>47542</v>
      </c>
      <c r="BA8" s="19">
        <f t="shared" si="18"/>
        <v>47573</v>
      </c>
      <c r="BB8" s="19">
        <f t="shared" si="18"/>
        <v>47603</v>
      </c>
      <c r="BC8" s="19">
        <f t="shared" si="18"/>
        <v>47634</v>
      </c>
      <c r="BD8" s="19">
        <f t="shared" ref="BD8:BI8" si="19">EOMONTH(BC8,1)</f>
        <v>47664</v>
      </c>
      <c r="BE8" s="19">
        <f t="shared" si="19"/>
        <v>47695</v>
      </c>
      <c r="BF8" s="19">
        <f t="shared" si="19"/>
        <v>47726</v>
      </c>
      <c r="BG8" s="19">
        <f t="shared" si="19"/>
        <v>47756</v>
      </c>
      <c r="BH8" s="19">
        <f t="shared" si="19"/>
        <v>47787</v>
      </c>
      <c r="BI8" s="19">
        <f t="shared" si="19"/>
        <v>47817</v>
      </c>
      <c r="BJ8" s="19">
        <f t="shared" ref="BJ8:BK8" si="20">EOMONTH(BI8,1)</f>
        <v>47848</v>
      </c>
      <c r="BK8" s="19">
        <f t="shared" si="20"/>
        <v>47879</v>
      </c>
      <c r="BL8" s="19">
        <f t="shared" ref="BL8:DI8" si="21">EOMONTH(BK8,1)</f>
        <v>47907</v>
      </c>
      <c r="BM8" s="19">
        <f t="shared" si="21"/>
        <v>47938</v>
      </c>
      <c r="BN8" s="19">
        <f t="shared" si="21"/>
        <v>47968</v>
      </c>
      <c r="BO8" s="19">
        <f t="shared" si="21"/>
        <v>47999</v>
      </c>
      <c r="BP8" s="19">
        <f t="shared" si="21"/>
        <v>48029</v>
      </c>
      <c r="BQ8" s="19">
        <f t="shared" si="21"/>
        <v>48060</v>
      </c>
      <c r="BR8" s="19">
        <f t="shared" si="21"/>
        <v>48091</v>
      </c>
      <c r="BS8" s="19">
        <f t="shared" si="21"/>
        <v>48121</v>
      </c>
      <c r="BT8" s="19">
        <f t="shared" si="21"/>
        <v>48152</v>
      </c>
      <c r="BU8" s="19">
        <f t="shared" si="21"/>
        <v>48182</v>
      </c>
      <c r="BV8" s="19">
        <f t="shared" si="21"/>
        <v>48213</v>
      </c>
      <c r="BW8" s="19">
        <f t="shared" si="21"/>
        <v>48244</v>
      </c>
      <c r="BX8" s="19">
        <f t="shared" si="21"/>
        <v>48273</v>
      </c>
      <c r="BY8" s="19">
        <f t="shared" si="21"/>
        <v>48304</v>
      </c>
      <c r="BZ8" s="19">
        <f t="shared" si="21"/>
        <v>48334</v>
      </c>
      <c r="CA8" s="19">
        <f t="shared" si="21"/>
        <v>48365</v>
      </c>
      <c r="CB8" s="19">
        <f t="shared" si="21"/>
        <v>48395</v>
      </c>
      <c r="CC8" s="19">
        <f t="shared" si="21"/>
        <v>48426</v>
      </c>
      <c r="CD8" s="19">
        <f t="shared" si="21"/>
        <v>48457</v>
      </c>
      <c r="CE8" s="19">
        <f t="shared" si="21"/>
        <v>48487</v>
      </c>
      <c r="CF8" s="19">
        <f t="shared" si="21"/>
        <v>48518</v>
      </c>
      <c r="CG8" s="19">
        <f t="shared" si="21"/>
        <v>48548</v>
      </c>
      <c r="CH8" s="19">
        <f t="shared" si="21"/>
        <v>48579</v>
      </c>
      <c r="CI8" s="19">
        <f t="shared" si="21"/>
        <v>48610</v>
      </c>
      <c r="CJ8" s="19">
        <f t="shared" si="21"/>
        <v>48638</v>
      </c>
      <c r="CK8" s="19">
        <f t="shared" si="21"/>
        <v>48669</v>
      </c>
      <c r="CL8" s="19">
        <f t="shared" si="21"/>
        <v>48699</v>
      </c>
      <c r="CM8" s="19">
        <f t="shared" si="21"/>
        <v>48730</v>
      </c>
      <c r="CN8" s="19">
        <f t="shared" si="21"/>
        <v>48760</v>
      </c>
      <c r="CO8" s="19">
        <f t="shared" si="21"/>
        <v>48791</v>
      </c>
      <c r="CP8" s="19">
        <f t="shared" si="21"/>
        <v>48822</v>
      </c>
      <c r="CQ8" s="19">
        <f t="shared" si="21"/>
        <v>48852</v>
      </c>
      <c r="CR8" s="19">
        <f t="shared" si="21"/>
        <v>48883</v>
      </c>
      <c r="CS8" s="19">
        <f t="shared" si="21"/>
        <v>48913</v>
      </c>
      <c r="CT8" s="19">
        <f t="shared" si="21"/>
        <v>48944</v>
      </c>
      <c r="CU8" s="19">
        <f t="shared" si="21"/>
        <v>48975</v>
      </c>
      <c r="CV8" s="19">
        <f t="shared" si="21"/>
        <v>49003</v>
      </c>
      <c r="CW8" s="19">
        <f t="shared" si="21"/>
        <v>49034</v>
      </c>
      <c r="CX8" s="19">
        <f t="shared" si="21"/>
        <v>49064</v>
      </c>
      <c r="CY8" s="19">
        <f t="shared" si="21"/>
        <v>49095</v>
      </c>
      <c r="CZ8" s="19">
        <f t="shared" si="21"/>
        <v>49125</v>
      </c>
      <c r="DA8" s="19">
        <f t="shared" si="21"/>
        <v>49156</v>
      </c>
      <c r="DB8" s="19">
        <f t="shared" si="21"/>
        <v>49187</v>
      </c>
      <c r="DC8" s="19">
        <f t="shared" si="21"/>
        <v>49217</v>
      </c>
      <c r="DD8" s="19">
        <f t="shared" si="21"/>
        <v>49248</v>
      </c>
      <c r="DE8" s="19">
        <f t="shared" si="21"/>
        <v>49278</v>
      </c>
      <c r="DF8" s="19">
        <f t="shared" si="21"/>
        <v>49309</v>
      </c>
      <c r="DG8" s="19">
        <f t="shared" si="21"/>
        <v>49340</v>
      </c>
      <c r="DH8" s="19">
        <f t="shared" si="21"/>
        <v>49368</v>
      </c>
      <c r="DI8" s="19">
        <f t="shared" si="21"/>
        <v>49399</v>
      </c>
    </row>
    <row r="9" spans="2:113" x14ac:dyDescent="0.25">
      <c r="D9" s="40"/>
      <c r="F9" s="1"/>
      <c r="G9" s="7">
        <f>G7*52</f>
        <v>26.659154929577465</v>
      </c>
      <c r="I9" s="2" t="str">
        <f t="shared" ref="I9" si="22">IF(AND(G9&gt;50,G9&lt;100),"Y","")</f>
        <v/>
      </c>
      <c r="J9" s="2" t="s">
        <v>30</v>
      </c>
      <c r="K9" s="21">
        <v>7</v>
      </c>
      <c r="L9" s="2">
        <f>WEEKDAY(C6)</f>
        <v>3</v>
      </c>
      <c r="M9" s="20">
        <f>N9-7</f>
        <v>46349</v>
      </c>
      <c r="N9" s="20">
        <f>$C$6-(L9-2)</f>
        <v>46356</v>
      </c>
      <c r="O9" s="20">
        <f>N9+7</f>
        <v>46363</v>
      </c>
      <c r="P9" s="20">
        <f t="shared" ref="P9:BC9" si="23">O9+7</f>
        <v>46370</v>
      </c>
      <c r="Q9" s="20">
        <f t="shared" si="23"/>
        <v>46377</v>
      </c>
      <c r="R9" s="20">
        <f t="shared" si="23"/>
        <v>46384</v>
      </c>
      <c r="S9" s="20">
        <f t="shared" si="23"/>
        <v>46391</v>
      </c>
      <c r="T9" s="20">
        <f t="shared" si="23"/>
        <v>46398</v>
      </c>
      <c r="U9" s="20">
        <f t="shared" si="23"/>
        <v>46405</v>
      </c>
      <c r="V9" s="20">
        <f t="shared" si="23"/>
        <v>46412</v>
      </c>
      <c r="W9" s="20">
        <f t="shared" si="23"/>
        <v>46419</v>
      </c>
      <c r="X9" s="20">
        <f t="shared" si="23"/>
        <v>46426</v>
      </c>
      <c r="Y9" s="20">
        <f t="shared" si="23"/>
        <v>46433</v>
      </c>
      <c r="Z9" s="20">
        <f t="shared" si="23"/>
        <v>46440</v>
      </c>
      <c r="AA9" s="20">
        <f t="shared" si="23"/>
        <v>46447</v>
      </c>
      <c r="AB9" s="20">
        <f t="shared" si="23"/>
        <v>46454</v>
      </c>
      <c r="AC9" s="20">
        <f t="shared" si="23"/>
        <v>46461</v>
      </c>
      <c r="AD9" s="20">
        <f t="shared" si="23"/>
        <v>46468</v>
      </c>
      <c r="AE9" s="20">
        <f t="shared" si="23"/>
        <v>46475</v>
      </c>
      <c r="AF9" s="20">
        <f t="shared" si="23"/>
        <v>46482</v>
      </c>
      <c r="AG9" s="20">
        <f t="shared" si="23"/>
        <v>46489</v>
      </c>
      <c r="AH9" s="20">
        <f t="shared" si="23"/>
        <v>46496</v>
      </c>
      <c r="AI9" s="20">
        <f t="shared" si="23"/>
        <v>46503</v>
      </c>
      <c r="AJ9" s="20">
        <f t="shared" si="23"/>
        <v>46510</v>
      </c>
      <c r="AK9" s="20">
        <f t="shared" si="23"/>
        <v>46517</v>
      </c>
      <c r="AL9" s="20">
        <f t="shared" si="23"/>
        <v>46524</v>
      </c>
      <c r="AM9" s="20">
        <f t="shared" si="23"/>
        <v>46531</v>
      </c>
      <c r="AN9" s="20">
        <f t="shared" si="23"/>
        <v>46538</v>
      </c>
      <c r="AO9" s="20">
        <f t="shared" si="23"/>
        <v>46545</v>
      </c>
      <c r="AP9" s="20">
        <f t="shared" si="23"/>
        <v>46552</v>
      </c>
      <c r="AQ9" s="20">
        <f t="shared" si="23"/>
        <v>46559</v>
      </c>
      <c r="AR9" s="20">
        <f t="shared" si="23"/>
        <v>46566</v>
      </c>
      <c r="AS9" s="20">
        <f t="shared" si="23"/>
        <v>46573</v>
      </c>
      <c r="AT9" s="20">
        <f t="shared" si="23"/>
        <v>46580</v>
      </c>
      <c r="AU9" s="20">
        <f t="shared" si="23"/>
        <v>46587</v>
      </c>
      <c r="AV9" s="20">
        <f t="shared" si="23"/>
        <v>46594</v>
      </c>
      <c r="AW9" s="20">
        <f t="shared" si="23"/>
        <v>46601</v>
      </c>
      <c r="AX9" s="20">
        <f t="shared" si="23"/>
        <v>46608</v>
      </c>
      <c r="AY9" s="20">
        <f t="shared" si="23"/>
        <v>46615</v>
      </c>
      <c r="AZ9" s="20">
        <f t="shared" si="23"/>
        <v>46622</v>
      </c>
      <c r="BA9" s="20">
        <f t="shared" si="23"/>
        <v>46629</v>
      </c>
      <c r="BB9" s="20">
        <f t="shared" si="23"/>
        <v>46636</v>
      </c>
      <c r="BC9" s="20">
        <f t="shared" si="23"/>
        <v>46643</v>
      </c>
      <c r="BD9" s="20">
        <f t="shared" ref="BD9:BI9" si="24">BC9+7</f>
        <v>46650</v>
      </c>
      <c r="BE9" s="20">
        <f t="shared" si="24"/>
        <v>46657</v>
      </c>
      <c r="BF9" s="20">
        <f t="shared" si="24"/>
        <v>46664</v>
      </c>
      <c r="BG9" s="20">
        <f t="shared" si="24"/>
        <v>46671</v>
      </c>
      <c r="BH9" s="20">
        <f t="shared" si="24"/>
        <v>46678</v>
      </c>
      <c r="BI9" s="20">
        <f t="shared" si="24"/>
        <v>46685</v>
      </c>
      <c r="BJ9" s="20">
        <f t="shared" ref="BJ9:BK9" si="25">BI9+7</f>
        <v>46692</v>
      </c>
      <c r="BK9" s="20">
        <f t="shared" si="25"/>
        <v>46699</v>
      </c>
      <c r="BL9" s="20">
        <f t="shared" ref="BL9:DI9" si="26">BK9+7</f>
        <v>46706</v>
      </c>
      <c r="BM9" s="20">
        <f t="shared" si="26"/>
        <v>46713</v>
      </c>
      <c r="BN9" s="20">
        <f t="shared" si="26"/>
        <v>46720</v>
      </c>
      <c r="BO9" s="20">
        <f t="shared" si="26"/>
        <v>46727</v>
      </c>
      <c r="BP9" s="20">
        <f t="shared" si="26"/>
        <v>46734</v>
      </c>
      <c r="BQ9" s="20">
        <f t="shared" si="26"/>
        <v>46741</v>
      </c>
      <c r="BR9" s="20">
        <f t="shared" si="26"/>
        <v>46748</v>
      </c>
      <c r="BS9" s="20">
        <f t="shared" si="26"/>
        <v>46755</v>
      </c>
      <c r="BT9" s="20">
        <f t="shared" si="26"/>
        <v>46762</v>
      </c>
      <c r="BU9" s="20">
        <f t="shared" si="26"/>
        <v>46769</v>
      </c>
      <c r="BV9" s="20">
        <f t="shared" si="26"/>
        <v>46776</v>
      </c>
      <c r="BW9" s="20">
        <f t="shared" si="26"/>
        <v>46783</v>
      </c>
      <c r="BX9" s="20">
        <f t="shared" si="26"/>
        <v>46790</v>
      </c>
      <c r="BY9" s="20">
        <f t="shared" si="26"/>
        <v>46797</v>
      </c>
      <c r="BZ9" s="20">
        <f t="shared" si="26"/>
        <v>46804</v>
      </c>
      <c r="CA9" s="20">
        <f t="shared" si="26"/>
        <v>46811</v>
      </c>
      <c r="CB9" s="20">
        <f t="shared" si="26"/>
        <v>46818</v>
      </c>
      <c r="CC9" s="20">
        <f t="shared" si="26"/>
        <v>46825</v>
      </c>
      <c r="CD9" s="20">
        <f t="shared" si="26"/>
        <v>46832</v>
      </c>
      <c r="CE9" s="20">
        <f t="shared" si="26"/>
        <v>46839</v>
      </c>
      <c r="CF9" s="20">
        <f t="shared" si="26"/>
        <v>46846</v>
      </c>
      <c r="CG9" s="20">
        <f t="shared" si="26"/>
        <v>46853</v>
      </c>
      <c r="CH9" s="20">
        <f t="shared" si="26"/>
        <v>46860</v>
      </c>
      <c r="CI9" s="20">
        <f t="shared" si="26"/>
        <v>46867</v>
      </c>
      <c r="CJ9" s="20">
        <f t="shared" si="26"/>
        <v>46874</v>
      </c>
      <c r="CK9" s="20">
        <f t="shared" si="26"/>
        <v>46881</v>
      </c>
      <c r="CL9" s="20">
        <f t="shared" si="26"/>
        <v>46888</v>
      </c>
      <c r="CM9" s="20">
        <f t="shared" si="26"/>
        <v>46895</v>
      </c>
      <c r="CN9" s="20">
        <f t="shared" si="26"/>
        <v>46902</v>
      </c>
      <c r="CO9" s="20">
        <f t="shared" si="26"/>
        <v>46909</v>
      </c>
      <c r="CP9" s="20">
        <f t="shared" si="26"/>
        <v>46916</v>
      </c>
      <c r="CQ9" s="20">
        <f t="shared" si="26"/>
        <v>46923</v>
      </c>
      <c r="CR9" s="20">
        <f t="shared" si="26"/>
        <v>46930</v>
      </c>
      <c r="CS9" s="20">
        <f t="shared" si="26"/>
        <v>46937</v>
      </c>
      <c r="CT9" s="20">
        <f t="shared" si="26"/>
        <v>46944</v>
      </c>
      <c r="CU9" s="20">
        <f t="shared" si="26"/>
        <v>46951</v>
      </c>
      <c r="CV9" s="20">
        <f t="shared" si="26"/>
        <v>46958</v>
      </c>
      <c r="CW9" s="20">
        <f t="shared" si="26"/>
        <v>46965</v>
      </c>
      <c r="CX9" s="20">
        <f t="shared" si="26"/>
        <v>46972</v>
      </c>
      <c r="CY9" s="20">
        <f t="shared" si="26"/>
        <v>46979</v>
      </c>
      <c r="CZ9" s="20">
        <f t="shared" si="26"/>
        <v>46986</v>
      </c>
      <c r="DA9" s="20">
        <f t="shared" si="26"/>
        <v>46993</v>
      </c>
      <c r="DB9" s="20">
        <f t="shared" si="26"/>
        <v>47000</v>
      </c>
      <c r="DC9" s="20">
        <f t="shared" si="26"/>
        <v>47007</v>
      </c>
      <c r="DD9" s="20">
        <f t="shared" si="26"/>
        <v>47014</v>
      </c>
      <c r="DE9" s="20">
        <f t="shared" si="26"/>
        <v>47021</v>
      </c>
      <c r="DF9" s="20">
        <f t="shared" si="26"/>
        <v>47028</v>
      </c>
      <c r="DG9" s="20">
        <f t="shared" si="26"/>
        <v>47035</v>
      </c>
      <c r="DH9" s="20">
        <f t="shared" si="26"/>
        <v>47042</v>
      </c>
      <c r="DI9" s="20">
        <f t="shared" si="26"/>
        <v>47049</v>
      </c>
    </row>
    <row r="10" spans="2:113" x14ac:dyDescent="0.25">
      <c r="D10" s="40"/>
      <c r="F10" s="1"/>
      <c r="G10" s="6"/>
      <c r="H10" s="6"/>
    </row>
    <row r="11" spans="2:113" x14ac:dyDescent="0.25">
      <c r="B11" s="25" t="s">
        <v>9</v>
      </c>
      <c r="C11" s="26"/>
      <c r="D11" s="40"/>
    </row>
    <row r="12" spans="2:113" x14ac:dyDescent="0.25">
      <c r="B12" s="11"/>
      <c r="C12" s="12"/>
      <c r="D12" s="40"/>
    </row>
    <row r="13" spans="2:113" x14ac:dyDescent="0.25">
      <c r="B13" s="13" t="s">
        <v>14</v>
      </c>
      <c r="C13" s="14" t="str">
        <f>IF(ISBLANK(C14),IF(COUNTIF(I4:I9,"Y")=1,VLOOKUP("Y",I4:J9,2,FALSE),J9),C14)</f>
        <v>week</v>
      </c>
      <c r="D13" s="40"/>
    </row>
    <row r="14" spans="2:113" x14ac:dyDescent="0.25">
      <c r="B14" s="15" t="s">
        <v>15</v>
      </c>
      <c r="C14" s="38"/>
      <c r="D14" s="40"/>
    </row>
    <row r="15" spans="2:113" x14ac:dyDescent="0.25">
      <c r="B15" s="8"/>
      <c r="C15" s="16" t="s">
        <v>8</v>
      </c>
      <c r="D15" s="39"/>
    </row>
    <row r="16" spans="2:113" x14ac:dyDescent="0.25">
      <c r="B16" s="9"/>
      <c r="C16" s="17"/>
      <c r="D16" s="39"/>
    </row>
    <row r="17" spans="2:4" x14ac:dyDescent="0.25">
      <c r="D17" s="39"/>
    </row>
    <row r="18" spans="2:4" x14ac:dyDescent="0.25">
      <c r="D18" s="39"/>
    </row>
    <row r="19" spans="2:4" x14ac:dyDescent="0.25">
      <c r="D19" s="39"/>
    </row>
    <row r="20" spans="2:4" x14ac:dyDescent="0.25">
      <c r="D20" s="39"/>
    </row>
    <row r="21" spans="2:4" x14ac:dyDescent="0.25">
      <c r="D21" s="39"/>
    </row>
    <row r="22" spans="2:4" x14ac:dyDescent="0.25">
      <c r="D22" s="39"/>
    </row>
    <row r="23" spans="2:4" x14ac:dyDescent="0.25">
      <c r="D23" s="39"/>
    </row>
    <row r="24" spans="2:4" x14ac:dyDescent="0.25">
      <c r="D24" s="39"/>
    </row>
    <row r="25" spans="2:4" ht="14.4" x14ac:dyDescent="0.3">
      <c r="B25" t="s">
        <v>79</v>
      </c>
      <c r="D25" s="39"/>
    </row>
    <row r="26" spans="2:4" ht="14.4" x14ac:dyDescent="0.3">
      <c r="B26"/>
      <c r="D26" s="39"/>
    </row>
    <row r="27" spans="2:4" ht="14.4" customHeight="1" x14ac:dyDescent="0.25">
      <c r="B27" s="42" t="s">
        <v>78</v>
      </c>
      <c r="C27" s="42"/>
      <c r="D27" s="39"/>
    </row>
    <row r="28" spans="2:4" ht="14.4" customHeight="1" x14ac:dyDescent="0.25">
      <c r="B28" s="42"/>
      <c r="C28" s="42"/>
      <c r="D28" s="39"/>
    </row>
    <row r="29" spans="2:4" x14ac:dyDescent="0.25">
      <c r="D29" s="39"/>
    </row>
    <row r="30" spans="2:4" ht="14.4" x14ac:dyDescent="0.3">
      <c r="B30" t="s">
        <v>38</v>
      </c>
      <c r="D30" s="39"/>
    </row>
    <row r="31" spans="2:4" x14ac:dyDescent="0.25">
      <c r="D31" s="39"/>
    </row>
    <row r="32" spans="2:4" x14ac:dyDescent="0.25">
      <c r="D32" s="39"/>
    </row>
    <row r="33" spans="4:4" x14ac:dyDescent="0.25">
      <c r="D33" s="39"/>
    </row>
    <row r="34" spans="4:4" x14ac:dyDescent="0.25">
      <c r="D34" s="39"/>
    </row>
    <row r="35" spans="4:4" x14ac:dyDescent="0.25">
      <c r="D35" s="39"/>
    </row>
    <row r="36" spans="4:4" x14ac:dyDescent="0.25">
      <c r="D36" s="39"/>
    </row>
    <row r="37" spans="4:4" x14ac:dyDescent="0.25">
      <c r="D37" s="39"/>
    </row>
    <row r="38" spans="4:4" x14ac:dyDescent="0.25">
      <c r="D38" s="39"/>
    </row>
    <row r="39" spans="4:4" x14ac:dyDescent="0.25">
      <c r="D39" s="39"/>
    </row>
    <row r="40" spans="4:4" x14ac:dyDescent="0.25">
      <c r="D40" s="39"/>
    </row>
    <row r="41" spans="4:4" x14ac:dyDescent="0.25">
      <c r="D41" s="39"/>
    </row>
  </sheetData>
  <sheetProtection sheet="1" objects="1" scenarios="1"/>
  <mergeCells count="4">
    <mergeCell ref="B27:C28"/>
    <mergeCell ref="B11:C11"/>
    <mergeCell ref="B4:D4"/>
    <mergeCell ref="B2:C3"/>
  </mergeCells>
  <dataValidations count="2">
    <dataValidation type="date" allowBlank="1" showInputMessage="1" showErrorMessage="1" sqref="C6:C7" xr:uid="{9379E552-5F79-4ECA-9F31-BD03A58903BC}">
      <formula1>36526</formula1>
      <formula2>401769</formula2>
    </dataValidation>
    <dataValidation type="list" allowBlank="1" showInputMessage="1" showErrorMessage="1" sqref="C14" xr:uid="{688A47B7-5C0E-4C1F-B621-F383B8833C8D}">
      <formula1>$J$4:$J$9</formula1>
    </dataValidation>
  </dataValidations>
  <hyperlinks>
    <hyperlink ref="D3" r:id="rId1" xr:uid="{AFAF57A2-4712-4EE7-A1E8-BC4EA6B5DA7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D7CB-DA59-4916-9965-7A24598B8F53}">
  <dimension ref="A1:G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1" sqref="E21"/>
    </sheetView>
  </sheetViews>
  <sheetFormatPr defaultColWidth="0" defaultRowHeight="13.8" zeroHeight="1" x14ac:dyDescent="0.25"/>
  <cols>
    <col min="1" max="1" width="13" style="2" customWidth="1"/>
    <col min="2" max="14" width="18.33203125" style="2" customWidth="1"/>
    <col min="15" max="16384" width="8.77734375" style="2" hidden="1"/>
  </cols>
  <sheetData>
    <row r="1" spans="1:7" s="1" customFormat="1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 x14ac:dyDescent="0.25">
      <c r="A2" s="2" t="s">
        <v>1</v>
      </c>
      <c r="B2" s="4" t="s">
        <v>46</v>
      </c>
      <c r="C2" s="4" t="s">
        <v>52</v>
      </c>
      <c r="D2" s="4" t="s">
        <v>56</v>
      </c>
      <c r="E2" s="4" t="s">
        <v>63</v>
      </c>
      <c r="F2" s="4" t="s">
        <v>68</v>
      </c>
      <c r="G2" s="4" t="s">
        <v>71</v>
      </c>
    </row>
    <row r="3" spans="1:7" x14ac:dyDescent="0.25">
      <c r="A3" s="3" t="s">
        <v>2</v>
      </c>
      <c r="B3" s="4" t="s">
        <v>47</v>
      </c>
      <c r="C3" s="4" t="s">
        <v>53</v>
      </c>
      <c r="D3" s="4" t="s">
        <v>57</v>
      </c>
      <c r="E3" s="4" t="s">
        <v>64</v>
      </c>
      <c r="F3" s="4" t="s">
        <v>69</v>
      </c>
      <c r="G3" s="4" t="s">
        <v>72</v>
      </c>
    </row>
    <row r="4" spans="1:7" x14ac:dyDescent="0.25">
      <c r="B4" s="4" t="s">
        <v>48</v>
      </c>
      <c r="C4" s="4" t="s">
        <v>54</v>
      </c>
      <c r="D4" s="4" t="s">
        <v>58</v>
      </c>
      <c r="E4" s="4" t="s">
        <v>65</v>
      </c>
      <c r="F4" s="4" t="s">
        <v>70</v>
      </c>
      <c r="G4" s="4" t="s">
        <v>73</v>
      </c>
    </row>
    <row r="5" spans="1:7" x14ac:dyDescent="0.25">
      <c r="B5" s="4" t="s">
        <v>49</v>
      </c>
      <c r="C5" s="4" t="s">
        <v>55</v>
      </c>
      <c r="D5" s="4" t="s">
        <v>59</v>
      </c>
      <c r="E5" s="4" t="s">
        <v>66</v>
      </c>
      <c r="F5" s="4"/>
      <c r="G5" s="4" t="s">
        <v>74</v>
      </c>
    </row>
    <row r="6" spans="1:7" x14ac:dyDescent="0.25">
      <c r="B6" s="4" t="s">
        <v>50</v>
      </c>
      <c r="D6" s="4" t="s">
        <v>60</v>
      </c>
      <c r="E6" s="4" t="s">
        <v>67</v>
      </c>
      <c r="F6" s="4"/>
      <c r="G6" s="4"/>
    </row>
    <row r="7" spans="1:7" x14ac:dyDescent="0.25">
      <c r="B7" s="4" t="s">
        <v>51</v>
      </c>
      <c r="D7" s="4" t="s">
        <v>61</v>
      </c>
      <c r="F7" s="4"/>
      <c r="G7" s="4"/>
    </row>
    <row r="8" spans="1:7" x14ac:dyDescent="0.25">
      <c r="D8" s="4" t="s">
        <v>62</v>
      </c>
    </row>
    <row r="9" spans="1:7" x14ac:dyDescent="0.25"/>
    <row r="10" spans="1:7" x14ac:dyDescent="0.25"/>
    <row r="11" spans="1:7" x14ac:dyDescent="0.25"/>
    <row r="12" spans="1:7" x14ac:dyDescent="0.25"/>
    <row r="13" spans="1:7" x14ac:dyDescent="0.25"/>
    <row r="14" spans="1:7" x14ac:dyDescent="0.25"/>
    <row r="15" spans="1:7" x14ac:dyDescent="0.25"/>
    <row r="16" spans="1:7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88C4-03D8-43B2-B110-3ED73B4AEE6C}">
  <dimension ref="B1:DJ200"/>
  <sheetViews>
    <sheetView showGridLines="0" zoomScaleNormal="100" workbookViewId="0">
      <pane xSplit="13" ySplit="5" topLeftCell="N6" activePane="bottomRight" state="frozen"/>
      <selection pane="topRight" activeCell="M1" sqref="M1"/>
      <selection pane="bottomLeft" activeCell="A6" sqref="A6"/>
      <selection pane="bottomRight" activeCell="D24" sqref="D24"/>
    </sheetView>
  </sheetViews>
  <sheetFormatPr defaultColWidth="8.77734375" defaultRowHeight="13.8" zeroHeight="1" x14ac:dyDescent="0.25"/>
  <cols>
    <col min="1" max="1" width="1.109375" style="2" customWidth="1"/>
    <col min="2" max="2" width="6.21875" style="22" customWidth="1"/>
    <col min="3" max="3" width="34.77734375" style="2" customWidth="1"/>
    <col min="4" max="4" width="13.6640625" style="2" customWidth="1"/>
    <col min="5" max="5" width="13" style="22" customWidth="1"/>
    <col min="6" max="6" width="10.77734375" style="2" customWidth="1"/>
    <col min="7" max="7" width="16.5546875" style="28" customWidth="1"/>
    <col min="8" max="8" width="2.5546875" style="2" hidden="1" customWidth="1"/>
    <col min="9" max="9" width="12" style="2" customWidth="1"/>
    <col min="10" max="10" width="8.77734375" style="2"/>
    <col min="11" max="11" width="13" style="2" hidden="1" customWidth="1"/>
    <col min="12" max="12" width="2" style="2" customWidth="1"/>
    <col min="13" max="13" width="12.21875" style="2" customWidth="1"/>
    <col min="14" max="14" width="13.109375" style="2" customWidth="1"/>
    <col min="15" max="22" width="10.88671875" style="2" customWidth="1"/>
    <col min="23" max="16384" width="8.77734375" style="2"/>
  </cols>
  <sheetData>
    <row r="1" spans="2:114" x14ac:dyDescent="0.25"/>
    <row r="2" spans="2:114" ht="21.6" customHeight="1" x14ac:dyDescent="0.35">
      <c r="C2" s="10" t="s">
        <v>76</v>
      </c>
      <c r="D2" s="41" t="str">
        <f>'Plan your Plan'!$C$5</f>
        <v>Your Project Name Here</v>
      </c>
      <c r="E2" s="41"/>
      <c r="F2" s="41"/>
      <c r="G2" s="41"/>
      <c r="I2" s="10" t="s">
        <v>77</v>
      </c>
      <c r="J2" s="41" t="str">
        <f>'Plan your Plan'!$C$8</f>
        <v>The Boss</v>
      </c>
      <c r="K2" s="41"/>
      <c r="L2" s="41"/>
      <c r="M2" s="41"/>
    </row>
    <row r="3" spans="2:114" x14ac:dyDescent="0.25"/>
    <row r="4" spans="2:114" x14ac:dyDescent="0.25">
      <c r="B4" s="33"/>
      <c r="C4" s="1"/>
      <c r="D4" s="1"/>
      <c r="E4" s="33"/>
      <c r="F4" s="1"/>
      <c r="G4" s="30" t="s">
        <v>31</v>
      </c>
      <c r="H4" s="34" t="s">
        <v>34</v>
      </c>
      <c r="I4" s="1"/>
      <c r="J4" s="1"/>
      <c r="K4" s="1"/>
      <c r="L4" s="1"/>
      <c r="M4" s="10" t="str">
        <f>'Plan your Plan'!C13</f>
        <v>week</v>
      </c>
      <c r="N4" s="23">
        <v>0</v>
      </c>
      <c r="O4" s="2">
        <f>'Plan your Plan'!N3</f>
        <v>1</v>
      </c>
      <c r="P4" s="2">
        <f>'Plan your Plan'!O3</f>
        <v>2</v>
      </c>
      <c r="Q4" s="2">
        <f>'Plan your Plan'!P3</f>
        <v>3</v>
      </c>
      <c r="R4" s="2">
        <f>'Plan your Plan'!Q3</f>
        <v>4</v>
      </c>
      <c r="S4" s="2">
        <f>'Plan your Plan'!R3</f>
        <v>5</v>
      </c>
      <c r="T4" s="2">
        <f>'Plan your Plan'!S3</f>
        <v>6</v>
      </c>
      <c r="U4" s="2">
        <f>'Plan your Plan'!T3</f>
        <v>7</v>
      </c>
      <c r="V4" s="2">
        <f>'Plan your Plan'!U3</f>
        <v>8</v>
      </c>
      <c r="W4" s="2">
        <f>'Plan your Plan'!V3</f>
        <v>9</v>
      </c>
      <c r="X4" s="2">
        <f>'Plan your Plan'!W3</f>
        <v>10</v>
      </c>
      <c r="Y4" s="2">
        <f>'Plan your Plan'!X3</f>
        <v>11</v>
      </c>
      <c r="Z4" s="2">
        <f>'Plan your Plan'!Y3</f>
        <v>12</v>
      </c>
      <c r="AA4" s="2">
        <f>'Plan your Plan'!Z3</f>
        <v>13</v>
      </c>
      <c r="AB4" s="2">
        <f>'Plan your Plan'!AA3</f>
        <v>14</v>
      </c>
      <c r="AC4" s="2">
        <f>'Plan your Plan'!AB3</f>
        <v>15</v>
      </c>
      <c r="AD4" s="2">
        <f>'Plan your Plan'!AC3</f>
        <v>16</v>
      </c>
      <c r="AE4" s="2">
        <f>'Plan your Plan'!AD3</f>
        <v>17</v>
      </c>
      <c r="AF4" s="2">
        <f>'Plan your Plan'!AE3</f>
        <v>18</v>
      </c>
      <c r="AG4" s="2">
        <f>'Plan your Plan'!AF3</f>
        <v>19</v>
      </c>
      <c r="AH4" s="2">
        <f>'Plan your Plan'!AG3</f>
        <v>20</v>
      </c>
      <c r="AI4" s="2">
        <f>'Plan your Plan'!AH3</f>
        <v>21</v>
      </c>
      <c r="AJ4" s="2">
        <f>'Plan your Plan'!AI3</f>
        <v>22</v>
      </c>
      <c r="AK4" s="2">
        <f>'Plan your Plan'!AJ3</f>
        <v>23</v>
      </c>
      <c r="AL4" s="2">
        <f>'Plan your Plan'!AK3</f>
        <v>24</v>
      </c>
      <c r="AM4" s="2">
        <f>'Plan your Plan'!AL3</f>
        <v>25</v>
      </c>
      <c r="AN4" s="2">
        <f>'Plan your Plan'!AM3</f>
        <v>26</v>
      </c>
      <c r="AO4" s="2">
        <f>'Plan your Plan'!AN3</f>
        <v>27</v>
      </c>
      <c r="AP4" s="2">
        <f>'Plan your Plan'!AO3</f>
        <v>28</v>
      </c>
      <c r="AQ4" s="2">
        <f>'Plan your Plan'!AP3</f>
        <v>29</v>
      </c>
      <c r="AR4" s="2">
        <f>'Plan your Plan'!AQ3</f>
        <v>30</v>
      </c>
      <c r="AS4" s="2">
        <f>'Plan your Plan'!AR3</f>
        <v>31</v>
      </c>
      <c r="AT4" s="2">
        <f>'Plan your Plan'!AS3</f>
        <v>32</v>
      </c>
      <c r="AU4" s="2">
        <f>'Plan your Plan'!AT3</f>
        <v>33</v>
      </c>
      <c r="AV4" s="2">
        <f>'Plan your Plan'!AU3</f>
        <v>34</v>
      </c>
      <c r="AW4" s="2">
        <f>'Plan your Plan'!AV3</f>
        <v>35</v>
      </c>
      <c r="AX4" s="2">
        <f>'Plan your Plan'!AW3</f>
        <v>36</v>
      </c>
      <c r="AY4" s="2">
        <f>'Plan your Plan'!AX3</f>
        <v>37</v>
      </c>
      <c r="AZ4" s="2">
        <f>'Plan your Plan'!AY3</f>
        <v>38</v>
      </c>
      <c r="BA4" s="2">
        <f>'Plan your Plan'!AZ3</f>
        <v>39</v>
      </c>
      <c r="BB4" s="2">
        <f>'Plan your Plan'!BA3</f>
        <v>40</v>
      </c>
      <c r="BC4" s="2">
        <f>'Plan your Plan'!BB3</f>
        <v>41</v>
      </c>
      <c r="BD4" s="2">
        <f>'Plan your Plan'!BC3</f>
        <v>42</v>
      </c>
      <c r="BE4" s="2">
        <f>'Plan your Plan'!BD3</f>
        <v>43</v>
      </c>
      <c r="BF4" s="2">
        <f>'Plan your Plan'!BE3</f>
        <v>44</v>
      </c>
      <c r="BG4" s="2">
        <f>'Plan your Plan'!BF3</f>
        <v>45</v>
      </c>
      <c r="BH4" s="2">
        <f>'Plan your Plan'!BG3</f>
        <v>46</v>
      </c>
      <c r="BI4" s="2">
        <f>'Plan your Plan'!BH3</f>
        <v>47</v>
      </c>
      <c r="BJ4" s="2">
        <f>'Plan your Plan'!BI3</f>
        <v>48</v>
      </c>
      <c r="BK4" s="2">
        <f>'Plan your Plan'!BJ3</f>
        <v>49</v>
      </c>
      <c r="BL4" s="2">
        <f>'Plan your Plan'!BK3</f>
        <v>50</v>
      </c>
      <c r="BM4" s="2">
        <f>'Plan your Plan'!BL3</f>
        <v>51</v>
      </c>
      <c r="BN4" s="2">
        <f>'Plan your Plan'!BM3</f>
        <v>52</v>
      </c>
      <c r="BO4" s="2">
        <f>'Plan your Plan'!BN3</f>
        <v>53</v>
      </c>
      <c r="BP4" s="2">
        <f>'Plan your Plan'!BO3</f>
        <v>54</v>
      </c>
      <c r="BQ4" s="2">
        <f>'Plan your Plan'!BP3</f>
        <v>55</v>
      </c>
      <c r="BR4" s="2">
        <f>'Plan your Plan'!BQ3</f>
        <v>56</v>
      </c>
      <c r="BS4" s="2">
        <f>'Plan your Plan'!BR3</f>
        <v>57</v>
      </c>
      <c r="BT4" s="2">
        <f>'Plan your Plan'!BS3</f>
        <v>58</v>
      </c>
      <c r="BU4" s="2">
        <f>'Plan your Plan'!BT3</f>
        <v>59</v>
      </c>
      <c r="BV4" s="2">
        <f>'Plan your Plan'!BU3</f>
        <v>60</v>
      </c>
      <c r="BW4" s="2">
        <f>'Plan your Plan'!BV3</f>
        <v>61</v>
      </c>
      <c r="BX4" s="2">
        <f>'Plan your Plan'!BW3</f>
        <v>62</v>
      </c>
      <c r="BY4" s="2">
        <f>'Plan your Plan'!BX3</f>
        <v>63</v>
      </c>
      <c r="BZ4" s="2">
        <f>'Plan your Plan'!BY3</f>
        <v>64</v>
      </c>
      <c r="CA4" s="2">
        <f>'Plan your Plan'!BZ3</f>
        <v>65</v>
      </c>
      <c r="CB4" s="2">
        <f>'Plan your Plan'!CA3</f>
        <v>66</v>
      </c>
      <c r="CC4" s="2">
        <f>'Plan your Plan'!CB3</f>
        <v>67</v>
      </c>
      <c r="CD4" s="2">
        <f>'Plan your Plan'!CC3</f>
        <v>68</v>
      </c>
      <c r="CE4" s="2">
        <f>'Plan your Plan'!CD3</f>
        <v>69</v>
      </c>
      <c r="CF4" s="2">
        <f>'Plan your Plan'!CE3</f>
        <v>70</v>
      </c>
      <c r="CG4" s="2">
        <f>'Plan your Plan'!CF3</f>
        <v>71</v>
      </c>
      <c r="CH4" s="2">
        <f>'Plan your Plan'!CG3</f>
        <v>72</v>
      </c>
      <c r="CI4" s="2">
        <f>'Plan your Plan'!CH3</f>
        <v>73</v>
      </c>
      <c r="CJ4" s="2">
        <f>'Plan your Plan'!CI3</f>
        <v>74</v>
      </c>
      <c r="CK4" s="2">
        <f>'Plan your Plan'!CJ3</f>
        <v>75</v>
      </c>
      <c r="CL4" s="2">
        <f>'Plan your Plan'!CK3</f>
        <v>76</v>
      </c>
      <c r="CM4" s="2">
        <f>'Plan your Plan'!CL3</f>
        <v>77</v>
      </c>
      <c r="CN4" s="2">
        <f>'Plan your Plan'!CM3</f>
        <v>78</v>
      </c>
      <c r="CO4" s="2">
        <f>'Plan your Plan'!CN3</f>
        <v>79</v>
      </c>
      <c r="CP4" s="2">
        <f>'Plan your Plan'!CO3</f>
        <v>80</v>
      </c>
      <c r="CQ4" s="2">
        <f>'Plan your Plan'!CP3</f>
        <v>81</v>
      </c>
      <c r="CR4" s="2">
        <f>'Plan your Plan'!CQ3</f>
        <v>82</v>
      </c>
      <c r="CS4" s="2">
        <f>'Plan your Plan'!CR3</f>
        <v>83</v>
      </c>
      <c r="CT4" s="2">
        <f>'Plan your Plan'!CS3</f>
        <v>84</v>
      </c>
      <c r="CU4" s="2">
        <f>'Plan your Plan'!CT3</f>
        <v>85</v>
      </c>
      <c r="CV4" s="2">
        <f>'Plan your Plan'!CU3</f>
        <v>86</v>
      </c>
      <c r="CW4" s="2">
        <f>'Plan your Plan'!CV3</f>
        <v>87</v>
      </c>
      <c r="CX4" s="2">
        <f>'Plan your Plan'!CW3</f>
        <v>88</v>
      </c>
      <c r="CY4" s="2">
        <f>'Plan your Plan'!CX3</f>
        <v>89</v>
      </c>
      <c r="CZ4" s="2">
        <f>'Plan your Plan'!CY3</f>
        <v>90</v>
      </c>
      <c r="DA4" s="2">
        <f>'Plan your Plan'!CZ3</f>
        <v>91</v>
      </c>
      <c r="DB4" s="2">
        <f>'Plan your Plan'!DA3</f>
        <v>92</v>
      </c>
      <c r="DC4" s="2">
        <f>'Plan your Plan'!DB3</f>
        <v>93</v>
      </c>
      <c r="DD4" s="2">
        <f>'Plan your Plan'!DC3</f>
        <v>94</v>
      </c>
      <c r="DE4" s="2">
        <f>'Plan your Plan'!DD3</f>
        <v>95</v>
      </c>
      <c r="DF4" s="2">
        <f>'Plan your Plan'!DE3</f>
        <v>96</v>
      </c>
      <c r="DG4" s="2">
        <f>'Plan your Plan'!DF3</f>
        <v>97</v>
      </c>
      <c r="DH4" s="2">
        <f>'Plan your Plan'!DG3</f>
        <v>98</v>
      </c>
      <c r="DI4" s="2">
        <f>'Plan your Plan'!DH3</f>
        <v>99</v>
      </c>
      <c r="DJ4" s="2">
        <f>'Plan your Plan'!DI3</f>
        <v>100</v>
      </c>
    </row>
    <row r="5" spans="2:114" x14ac:dyDescent="0.25">
      <c r="B5" s="33" t="s">
        <v>39</v>
      </c>
      <c r="C5" s="1" t="s">
        <v>17</v>
      </c>
      <c r="D5" s="1" t="s">
        <v>18</v>
      </c>
      <c r="E5" s="33" t="s">
        <v>19</v>
      </c>
      <c r="F5" s="1" t="s">
        <v>20</v>
      </c>
      <c r="G5" s="30" t="str">
        <f>_xlfn.CONCAT("whole ",'Plan your Plan'!C13,"s")</f>
        <v>whole weeks</v>
      </c>
      <c r="H5" s="34"/>
      <c r="I5" s="1" t="s">
        <v>21</v>
      </c>
      <c r="J5" s="1" t="s">
        <v>22</v>
      </c>
      <c r="K5" s="1" t="s">
        <v>35</v>
      </c>
      <c r="L5" s="1"/>
      <c r="M5" s="35" t="s">
        <v>24</v>
      </c>
      <c r="N5" s="5">
        <f>INDEX('Plan your Plan'!$M$4:$DI$9,MATCH('Plan your Plan'!$C$13,'Plan your Plan'!$J$4:$J$9,0),MATCH(N4,'Plan your Plan'!$M$3:$DI$3,0))</f>
        <v>46349</v>
      </c>
      <c r="O5" s="5">
        <f>INDEX('Plan your Plan'!$M$4:$DI$9,MATCH('Plan your Plan'!$C$13,'Plan your Plan'!$J$4:$J$9,0),MATCH(O4,'Plan your Plan'!$M$3:$DI$3,0))</f>
        <v>46356</v>
      </c>
      <c r="P5" s="5">
        <f>INDEX('Plan your Plan'!$M$4:$DI$9,MATCH('Plan your Plan'!$C$13,'Plan your Plan'!$J$4:$J$9,0),MATCH(P4,'Plan your Plan'!$M$3:$DI$3,0))</f>
        <v>46363</v>
      </c>
      <c r="Q5" s="5">
        <f>INDEX('Plan your Plan'!$M$4:$DI$9,MATCH('Plan your Plan'!$C$13,'Plan your Plan'!$J$4:$J$9,0),MATCH(Q4,'Plan your Plan'!$M$3:$DI$3,0))</f>
        <v>46370</v>
      </c>
      <c r="R5" s="5">
        <f>INDEX('Plan your Plan'!$M$4:$DI$9,MATCH('Plan your Plan'!$C$13,'Plan your Plan'!$J$4:$J$9,0),MATCH(R4,'Plan your Plan'!$M$3:$DI$3,0))</f>
        <v>46377</v>
      </c>
      <c r="S5" s="5">
        <f>INDEX('Plan your Plan'!$M$4:$DI$9,MATCH('Plan your Plan'!$C$13,'Plan your Plan'!$J$4:$J$9,0),MATCH(S4,'Plan your Plan'!$M$3:$DI$3,0))</f>
        <v>46384</v>
      </c>
      <c r="T5" s="5">
        <f>INDEX('Plan your Plan'!$M$4:$DI$9,MATCH('Plan your Plan'!$C$13,'Plan your Plan'!$J$4:$J$9,0),MATCH(T4,'Plan your Plan'!$M$3:$DI$3,0))</f>
        <v>46391</v>
      </c>
      <c r="U5" s="5">
        <f>INDEX('Plan your Plan'!$M$4:$DI$9,MATCH('Plan your Plan'!$C$13,'Plan your Plan'!$J$4:$J$9,0),MATCH(U4,'Plan your Plan'!$M$3:$DI$3,0))</f>
        <v>46398</v>
      </c>
      <c r="V5" s="5">
        <f>INDEX('Plan your Plan'!$M$4:$DI$9,MATCH('Plan your Plan'!$C$13,'Plan your Plan'!$J$4:$J$9,0),MATCH(V4,'Plan your Plan'!$M$3:$DI$3,0))</f>
        <v>46405</v>
      </c>
      <c r="W5" s="5">
        <f>INDEX('Plan your Plan'!$M$4:$DI$9,MATCH('Plan your Plan'!$C$13,'Plan your Plan'!$J$4:$J$9,0),MATCH(W4,'Plan your Plan'!$M$3:$DI$3,0))</f>
        <v>46412</v>
      </c>
      <c r="X5" s="5">
        <f>INDEX('Plan your Plan'!$M$4:$DI$9,MATCH('Plan your Plan'!$C$13,'Plan your Plan'!$J$4:$J$9,0),MATCH(X4,'Plan your Plan'!$M$3:$DI$3,0))</f>
        <v>46419</v>
      </c>
      <c r="Y5" s="5">
        <f>INDEX('Plan your Plan'!$M$4:$DI$9,MATCH('Plan your Plan'!$C$13,'Plan your Plan'!$J$4:$J$9,0),MATCH(Y4,'Plan your Plan'!$M$3:$DI$3,0))</f>
        <v>46426</v>
      </c>
      <c r="Z5" s="5">
        <f>INDEX('Plan your Plan'!$M$4:$DI$9,MATCH('Plan your Plan'!$C$13,'Plan your Plan'!$J$4:$J$9,0),MATCH(Z4,'Plan your Plan'!$M$3:$DI$3,0))</f>
        <v>46433</v>
      </c>
      <c r="AA5" s="5">
        <f>INDEX('Plan your Plan'!$M$4:$DI$9,MATCH('Plan your Plan'!$C$13,'Plan your Plan'!$J$4:$J$9,0),MATCH(AA4,'Plan your Plan'!$M$3:$DI$3,0))</f>
        <v>46440</v>
      </c>
      <c r="AB5" s="5">
        <f>INDEX('Plan your Plan'!$M$4:$DI$9,MATCH('Plan your Plan'!$C$13,'Plan your Plan'!$J$4:$J$9,0),MATCH(AB4,'Plan your Plan'!$M$3:$DI$3,0))</f>
        <v>46447</v>
      </c>
      <c r="AC5" s="5">
        <f>INDEX('Plan your Plan'!$M$4:$DI$9,MATCH('Plan your Plan'!$C$13,'Plan your Plan'!$J$4:$J$9,0),MATCH(AC4,'Plan your Plan'!$M$3:$DI$3,0))</f>
        <v>46454</v>
      </c>
      <c r="AD5" s="5">
        <f>INDEX('Plan your Plan'!$M$4:$DI$9,MATCH('Plan your Plan'!$C$13,'Plan your Plan'!$J$4:$J$9,0),MATCH(AD4,'Plan your Plan'!$M$3:$DI$3,0))</f>
        <v>46461</v>
      </c>
      <c r="AE5" s="5">
        <f>INDEX('Plan your Plan'!$M$4:$DI$9,MATCH('Plan your Plan'!$C$13,'Plan your Plan'!$J$4:$J$9,0),MATCH(AE4,'Plan your Plan'!$M$3:$DI$3,0))</f>
        <v>46468</v>
      </c>
      <c r="AF5" s="5">
        <f>INDEX('Plan your Plan'!$M$4:$DI$9,MATCH('Plan your Plan'!$C$13,'Plan your Plan'!$J$4:$J$9,0),MATCH(AF4,'Plan your Plan'!$M$3:$DI$3,0))</f>
        <v>46475</v>
      </c>
      <c r="AG5" s="5">
        <f>INDEX('Plan your Plan'!$M$4:$DI$9,MATCH('Plan your Plan'!$C$13,'Plan your Plan'!$J$4:$J$9,0),MATCH(AG4,'Plan your Plan'!$M$3:$DI$3,0))</f>
        <v>46482</v>
      </c>
      <c r="AH5" s="5">
        <f>INDEX('Plan your Plan'!$M$4:$DI$9,MATCH('Plan your Plan'!$C$13,'Plan your Plan'!$J$4:$J$9,0),MATCH(AH4,'Plan your Plan'!$M$3:$DI$3,0))</f>
        <v>46489</v>
      </c>
      <c r="AI5" s="5">
        <f>INDEX('Plan your Plan'!$M$4:$DI$9,MATCH('Plan your Plan'!$C$13,'Plan your Plan'!$J$4:$J$9,0),MATCH(AI4,'Plan your Plan'!$M$3:$DI$3,0))</f>
        <v>46496</v>
      </c>
      <c r="AJ5" s="5">
        <f>INDEX('Plan your Plan'!$M$4:$DI$9,MATCH('Plan your Plan'!$C$13,'Plan your Plan'!$J$4:$J$9,0),MATCH(AJ4,'Plan your Plan'!$M$3:$DI$3,0))</f>
        <v>46503</v>
      </c>
      <c r="AK5" s="5">
        <f>INDEX('Plan your Plan'!$M$4:$DI$9,MATCH('Plan your Plan'!$C$13,'Plan your Plan'!$J$4:$J$9,0),MATCH(AK4,'Plan your Plan'!$M$3:$DI$3,0))</f>
        <v>46510</v>
      </c>
      <c r="AL5" s="5">
        <f>INDEX('Plan your Plan'!$M$4:$DI$9,MATCH('Plan your Plan'!$C$13,'Plan your Plan'!$J$4:$J$9,0),MATCH(AL4,'Plan your Plan'!$M$3:$DI$3,0))</f>
        <v>46517</v>
      </c>
      <c r="AM5" s="5">
        <f>INDEX('Plan your Plan'!$M$4:$DI$9,MATCH('Plan your Plan'!$C$13,'Plan your Plan'!$J$4:$J$9,0),MATCH(AM4,'Plan your Plan'!$M$3:$DI$3,0))</f>
        <v>46524</v>
      </c>
      <c r="AN5" s="5">
        <f>INDEX('Plan your Plan'!$M$4:$DI$9,MATCH('Plan your Plan'!$C$13,'Plan your Plan'!$J$4:$J$9,0),MATCH(AN4,'Plan your Plan'!$M$3:$DI$3,0))</f>
        <v>46531</v>
      </c>
      <c r="AO5" s="5">
        <f>INDEX('Plan your Plan'!$M$4:$DI$9,MATCH('Plan your Plan'!$C$13,'Plan your Plan'!$J$4:$J$9,0),MATCH(AO4,'Plan your Plan'!$M$3:$DI$3,0))</f>
        <v>46538</v>
      </c>
      <c r="AP5" s="5">
        <f>INDEX('Plan your Plan'!$M$4:$DI$9,MATCH('Plan your Plan'!$C$13,'Plan your Plan'!$J$4:$J$9,0),MATCH(AP4,'Plan your Plan'!$M$3:$DI$3,0))</f>
        <v>46545</v>
      </c>
      <c r="AQ5" s="5">
        <f>INDEX('Plan your Plan'!$M$4:$DI$9,MATCH('Plan your Plan'!$C$13,'Plan your Plan'!$J$4:$J$9,0),MATCH(AQ4,'Plan your Plan'!$M$3:$DI$3,0))</f>
        <v>46552</v>
      </c>
      <c r="AR5" s="5">
        <f>INDEX('Plan your Plan'!$M$4:$DI$9,MATCH('Plan your Plan'!$C$13,'Plan your Plan'!$J$4:$J$9,0),MATCH(AR4,'Plan your Plan'!$M$3:$DI$3,0))</f>
        <v>46559</v>
      </c>
      <c r="AS5" s="5">
        <f>INDEX('Plan your Plan'!$M$4:$DI$9,MATCH('Plan your Plan'!$C$13,'Plan your Plan'!$J$4:$J$9,0),MATCH(AS4,'Plan your Plan'!$M$3:$DI$3,0))</f>
        <v>46566</v>
      </c>
      <c r="AT5" s="5">
        <f>INDEX('Plan your Plan'!$M$4:$DI$9,MATCH('Plan your Plan'!$C$13,'Plan your Plan'!$J$4:$J$9,0),MATCH(AT4,'Plan your Plan'!$M$3:$DI$3,0))</f>
        <v>46573</v>
      </c>
      <c r="AU5" s="5">
        <f>INDEX('Plan your Plan'!$M$4:$DI$9,MATCH('Plan your Plan'!$C$13,'Plan your Plan'!$J$4:$J$9,0),MATCH(AU4,'Plan your Plan'!$M$3:$DI$3,0))</f>
        <v>46580</v>
      </c>
      <c r="AV5" s="5">
        <f>INDEX('Plan your Plan'!$M$4:$DI$9,MATCH('Plan your Plan'!$C$13,'Plan your Plan'!$J$4:$J$9,0),MATCH(AV4,'Plan your Plan'!$M$3:$DI$3,0))</f>
        <v>46587</v>
      </c>
      <c r="AW5" s="5">
        <f>INDEX('Plan your Plan'!$M$4:$DI$9,MATCH('Plan your Plan'!$C$13,'Plan your Plan'!$J$4:$J$9,0),MATCH(AW4,'Plan your Plan'!$M$3:$DI$3,0))</f>
        <v>46594</v>
      </c>
      <c r="AX5" s="5">
        <f>INDEX('Plan your Plan'!$M$4:$DI$9,MATCH('Plan your Plan'!$C$13,'Plan your Plan'!$J$4:$J$9,0),MATCH(AX4,'Plan your Plan'!$M$3:$DI$3,0))</f>
        <v>46601</v>
      </c>
      <c r="AY5" s="5">
        <f>INDEX('Plan your Plan'!$M$4:$DI$9,MATCH('Plan your Plan'!$C$13,'Plan your Plan'!$J$4:$J$9,0),MATCH(AY4,'Plan your Plan'!$M$3:$DI$3,0))</f>
        <v>46608</v>
      </c>
      <c r="AZ5" s="5">
        <f>INDEX('Plan your Plan'!$M$4:$DI$9,MATCH('Plan your Plan'!$C$13,'Plan your Plan'!$J$4:$J$9,0),MATCH(AZ4,'Plan your Plan'!$M$3:$DI$3,0))</f>
        <v>46615</v>
      </c>
      <c r="BA5" s="5">
        <f>INDEX('Plan your Plan'!$M$4:$DI$9,MATCH('Plan your Plan'!$C$13,'Plan your Plan'!$J$4:$J$9,0),MATCH(BA4,'Plan your Plan'!$M$3:$DI$3,0))</f>
        <v>46622</v>
      </c>
      <c r="BB5" s="5">
        <f>INDEX('Plan your Plan'!$M$4:$DI$9,MATCH('Plan your Plan'!$C$13,'Plan your Plan'!$J$4:$J$9,0),MATCH(BB4,'Plan your Plan'!$M$3:$DI$3,0))</f>
        <v>46629</v>
      </c>
      <c r="BC5" s="5">
        <f>INDEX('Plan your Plan'!$M$4:$DI$9,MATCH('Plan your Plan'!$C$13,'Plan your Plan'!$J$4:$J$9,0),MATCH(BC4,'Plan your Plan'!$M$3:$DI$3,0))</f>
        <v>46636</v>
      </c>
      <c r="BD5" s="5">
        <f>INDEX('Plan your Plan'!$M$4:$DI$9,MATCH('Plan your Plan'!$C$13,'Plan your Plan'!$J$4:$J$9,0),MATCH(BD4,'Plan your Plan'!$M$3:$DI$3,0))</f>
        <v>46643</v>
      </c>
      <c r="BE5" s="5">
        <f>INDEX('Plan your Plan'!$M$4:$DI$9,MATCH('Plan your Plan'!$C$13,'Plan your Plan'!$J$4:$J$9,0),MATCH(BE4,'Plan your Plan'!$M$3:$DI$3,0))</f>
        <v>46650</v>
      </c>
      <c r="BF5" s="5">
        <f>INDEX('Plan your Plan'!$M$4:$DI$9,MATCH('Plan your Plan'!$C$13,'Plan your Plan'!$J$4:$J$9,0),MATCH(BF4,'Plan your Plan'!$M$3:$DI$3,0))</f>
        <v>46657</v>
      </c>
      <c r="BG5" s="5">
        <f>INDEX('Plan your Plan'!$M$4:$DI$9,MATCH('Plan your Plan'!$C$13,'Plan your Plan'!$J$4:$J$9,0),MATCH(BG4,'Plan your Plan'!$M$3:$DI$3,0))</f>
        <v>46664</v>
      </c>
      <c r="BH5" s="5">
        <f>INDEX('Plan your Plan'!$M$4:$DI$9,MATCH('Plan your Plan'!$C$13,'Plan your Plan'!$J$4:$J$9,0),MATCH(BH4,'Plan your Plan'!$M$3:$DI$3,0))</f>
        <v>46671</v>
      </c>
      <c r="BI5" s="5">
        <f>INDEX('Plan your Plan'!$M$4:$DI$9,MATCH('Plan your Plan'!$C$13,'Plan your Plan'!$J$4:$J$9,0),MATCH(BI4,'Plan your Plan'!$M$3:$DI$3,0))</f>
        <v>46678</v>
      </c>
      <c r="BJ5" s="5">
        <f>INDEX('Plan your Plan'!$M$4:$DI$9,MATCH('Plan your Plan'!$C$13,'Plan your Plan'!$J$4:$J$9,0),MATCH(BJ4,'Plan your Plan'!$M$3:$DI$3,0))</f>
        <v>46685</v>
      </c>
      <c r="BK5" s="5">
        <f>INDEX('Plan your Plan'!$M$4:$DI$9,MATCH('Plan your Plan'!$C$13,'Plan your Plan'!$J$4:$J$9,0),MATCH(BK4,'Plan your Plan'!$M$3:$DI$3,0))</f>
        <v>46692</v>
      </c>
      <c r="BL5" s="5">
        <f>INDEX('Plan your Plan'!$M$4:$DI$9,MATCH('Plan your Plan'!$C$13,'Plan your Plan'!$J$4:$J$9,0),MATCH(BL4,'Plan your Plan'!$M$3:$DI$3,0))</f>
        <v>46699</v>
      </c>
      <c r="BM5" s="5">
        <f>INDEX('Plan your Plan'!$M$4:$DI$9,MATCH('Plan your Plan'!$C$13,'Plan your Plan'!$J$4:$J$9,0),MATCH(BM4,'Plan your Plan'!$M$3:$DI$3,0))</f>
        <v>46706</v>
      </c>
      <c r="BN5" s="5">
        <f>INDEX('Plan your Plan'!$M$4:$DI$9,MATCH('Plan your Plan'!$C$13,'Plan your Plan'!$J$4:$J$9,0),MATCH(BN4,'Plan your Plan'!$M$3:$DI$3,0))</f>
        <v>46713</v>
      </c>
      <c r="BO5" s="5">
        <f>INDEX('Plan your Plan'!$M$4:$DI$9,MATCH('Plan your Plan'!$C$13,'Plan your Plan'!$J$4:$J$9,0),MATCH(BO4,'Plan your Plan'!$M$3:$DI$3,0))</f>
        <v>46720</v>
      </c>
      <c r="BP5" s="5">
        <f>INDEX('Plan your Plan'!$M$4:$DI$9,MATCH('Plan your Plan'!$C$13,'Plan your Plan'!$J$4:$J$9,0),MATCH(BP4,'Plan your Plan'!$M$3:$DI$3,0))</f>
        <v>46727</v>
      </c>
      <c r="BQ5" s="5">
        <f>INDEX('Plan your Plan'!$M$4:$DI$9,MATCH('Plan your Plan'!$C$13,'Plan your Plan'!$J$4:$J$9,0),MATCH(BQ4,'Plan your Plan'!$M$3:$DI$3,0))</f>
        <v>46734</v>
      </c>
      <c r="BR5" s="5">
        <f>INDEX('Plan your Plan'!$M$4:$DI$9,MATCH('Plan your Plan'!$C$13,'Plan your Plan'!$J$4:$J$9,0),MATCH(BR4,'Plan your Plan'!$M$3:$DI$3,0))</f>
        <v>46741</v>
      </c>
      <c r="BS5" s="5">
        <f>INDEX('Plan your Plan'!$M$4:$DI$9,MATCH('Plan your Plan'!$C$13,'Plan your Plan'!$J$4:$J$9,0),MATCH(BS4,'Plan your Plan'!$M$3:$DI$3,0))</f>
        <v>46748</v>
      </c>
      <c r="BT5" s="5">
        <f>INDEX('Plan your Plan'!$M$4:$DI$9,MATCH('Plan your Plan'!$C$13,'Plan your Plan'!$J$4:$J$9,0),MATCH(BT4,'Plan your Plan'!$M$3:$DI$3,0))</f>
        <v>46755</v>
      </c>
      <c r="BU5" s="5">
        <f>INDEX('Plan your Plan'!$M$4:$DI$9,MATCH('Plan your Plan'!$C$13,'Plan your Plan'!$J$4:$J$9,0),MATCH(BU4,'Plan your Plan'!$M$3:$DI$3,0))</f>
        <v>46762</v>
      </c>
      <c r="BV5" s="5">
        <f>INDEX('Plan your Plan'!$M$4:$DI$9,MATCH('Plan your Plan'!$C$13,'Plan your Plan'!$J$4:$J$9,0),MATCH(BV4,'Plan your Plan'!$M$3:$DI$3,0))</f>
        <v>46769</v>
      </c>
      <c r="BW5" s="5">
        <f>INDEX('Plan your Plan'!$M$4:$DI$9,MATCH('Plan your Plan'!$C$13,'Plan your Plan'!$J$4:$J$9,0),MATCH(BW4,'Plan your Plan'!$M$3:$DI$3,0))</f>
        <v>46776</v>
      </c>
      <c r="BX5" s="5">
        <f>INDEX('Plan your Plan'!$M$4:$DI$9,MATCH('Plan your Plan'!$C$13,'Plan your Plan'!$J$4:$J$9,0),MATCH(BX4,'Plan your Plan'!$M$3:$DI$3,0))</f>
        <v>46783</v>
      </c>
      <c r="BY5" s="5">
        <f>INDEX('Plan your Plan'!$M$4:$DI$9,MATCH('Plan your Plan'!$C$13,'Plan your Plan'!$J$4:$J$9,0),MATCH(BY4,'Plan your Plan'!$M$3:$DI$3,0))</f>
        <v>46790</v>
      </c>
      <c r="BZ5" s="5">
        <f>INDEX('Plan your Plan'!$M$4:$DI$9,MATCH('Plan your Plan'!$C$13,'Plan your Plan'!$J$4:$J$9,0),MATCH(BZ4,'Plan your Plan'!$M$3:$DI$3,0))</f>
        <v>46797</v>
      </c>
      <c r="CA5" s="5">
        <f>INDEX('Plan your Plan'!$M$4:$DI$9,MATCH('Plan your Plan'!$C$13,'Plan your Plan'!$J$4:$J$9,0),MATCH(CA4,'Plan your Plan'!$M$3:$DI$3,0))</f>
        <v>46804</v>
      </c>
      <c r="CB5" s="5">
        <f>INDEX('Plan your Plan'!$M$4:$DI$9,MATCH('Plan your Plan'!$C$13,'Plan your Plan'!$J$4:$J$9,0),MATCH(CB4,'Plan your Plan'!$M$3:$DI$3,0))</f>
        <v>46811</v>
      </c>
      <c r="CC5" s="5">
        <f>INDEX('Plan your Plan'!$M$4:$DI$9,MATCH('Plan your Plan'!$C$13,'Plan your Plan'!$J$4:$J$9,0),MATCH(CC4,'Plan your Plan'!$M$3:$DI$3,0))</f>
        <v>46818</v>
      </c>
      <c r="CD5" s="5">
        <f>INDEX('Plan your Plan'!$M$4:$DI$9,MATCH('Plan your Plan'!$C$13,'Plan your Plan'!$J$4:$J$9,0),MATCH(CD4,'Plan your Plan'!$M$3:$DI$3,0))</f>
        <v>46825</v>
      </c>
      <c r="CE5" s="5">
        <f>INDEX('Plan your Plan'!$M$4:$DI$9,MATCH('Plan your Plan'!$C$13,'Plan your Plan'!$J$4:$J$9,0),MATCH(CE4,'Plan your Plan'!$M$3:$DI$3,0))</f>
        <v>46832</v>
      </c>
      <c r="CF5" s="5">
        <f>INDEX('Plan your Plan'!$M$4:$DI$9,MATCH('Plan your Plan'!$C$13,'Plan your Plan'!$J$4:$J$9,0),MATCH(CF4,'Plan your Plan'!$M$3:$DI$3,0))</f>
        <v>46839</v>
      </c>
      <c r="CG5" s="5">
        <f>INDEX('Plan your Plan'!$M$4:$DI$9,MATCH('Plan your Plan'!$C$13,'Plan your Plan'!$J$4:$J$9,0),MATCH(CG4,'Plan your Plan'!$M$3:$DI$3,0))</f>
        <v>46846</v>
      </c>
      <c r="CH5" s="5">
        <f>INDEX('Plan your Plan'!$M$4:$DI$9,MATCH('Plan your Plan'!$C$13,'Plan your Plan'!$J$4:$J$9,0),MATCH(CH4,'Plan your Plan'!$M$3:$DI$3,0))</f>
        <v>46853</v>
      </c>
      <c r="CI5" s="5">
        <f>INDEX('Plan your Plan'!$M$4:$DI$9,MATCH('Plan your Plan'!$C$13,'Plan your Plan'!$J$4:$J$9,0),MATCH(CI4,'Plan your Plan'!$M$3:$DI$3,0))</f>
        <v>46860</v>
      </c>
      <c r="CJ5" s="5">
        <f>INDEX('Plan your Plan'!$M$4:$DI$9,MATCH('Plan your Plan'!$C$13,'Plan your Plan'!$J$4:$J$9,0),MATCH(CJ4,'Plan your Plan'!$M$3:$DI$3,0))</f>
        <v>46867</v>
      </c>
      <c r="CK5" s="5">
        <f>INDEX('Plan your Plan'!$M$4:$DI$9,MATCH('Plan your Plan'!$C$13,'Plan your Plan'!$J$4:$J$9,0),MATCH(CK4,'Plan your Plan'!$M$3:$DI$3,0))</f>
        <v>46874</v>
      </c>
      <c r="CL5" s="5">
        <f>INDEX('Plan your Plan'!$M$4:$DI$9,MATCH('Plan your Plan'!$C$13,'Plan your Plan'!$J$4:$J$9,0),MATCH(CL4,'Plan your Plan'!$M$3:$DI$3,0))</f>
        <v>46881</v>
      </c>
      <c r="CM5" s="5">
        <f>INDEX('Plan your Plan'!$M$4:$DI$9,MATCH('Plan your Plan'!$C$13,'Plan your Plan'!$J$4:$J$9,0),MATCH(CM4,'Plan your Plan'!$M$3:$DI$3,0))</f>
        <v>46888</v>
      </c>
      <c r="CN5" s="5">
        <f>INDEX('Plan your Plan'!$M$4:$DI$9,MATCH('Plan your Plan'!$C$13,'Plan your Plan'!$J$4:$J$9,0),MATCH(CN4,'Plan your Plan'!$M$3:$DI$3,0))</f>
        <v>46895</v>
      </c>
      <c r="CO5" s="5">
        <f>INDEX('Plan your Plan'!$M$4:$DI$9,MATCH('Plan your Plan'!$C$13,'Plan your Plan'!$J$4:$J$9,0),MATCH(CO4,'Plan your Plan'!$M$3:$DI$3,0))</f>
        <v>46902</v>
      </c>
      <c r="CP5" s="5">
        <f>INDEX('Plan your Plan'!$M$4:$DI$9,MATCH('Plan your Plan'!$C$13,'Plan your Plan'!$J$4:$J$9,0),MATCH(CP4,'Plan your Plan'!$M$3:$DI$3,0))</f>
        <v>46909</v>
      </c>
      <c r="CQ5" s="5">
        <f>INDEX('Plan your Plan'!$M$4:$DI$9,MATCH('Plan your Plan'!$C$13,'Plan your Plan'!$J$4:$J$9,0),MATCH(CQ4,'Plan your Plan'!$M$3:$DI$3,0))</f>
        <v>46916</v>
      </c>
      <c r="CR5" s="5">
        <f>INDEX('Plan your Plan'!$M$4:$DI$9,MATCH('Plan your Plan'!$C$13,'Plan your Plan'!$J$4:$J$9,0),MATCH(CR4,'Plan your Plan'!$M$3:$DI$3,0))</f>
        <v>46923</v>
      </c>
      <c r="CS5" s="5">
        <f>INDEX('Plan your Plan'!$M$4:$DI$9,MATCH('Plan your Plan'!$C$13,'Plan your Plan'!$J$4:$J$9,0),MATCH(CS4,'Plan your Plan'!$M$3:$DI$3,0))</f>
        <v>46930</v>
      </c>
      <c r="CT5" s="5">
        <f>INDEX('Plan your Plan'!$M$4:$DI$9,MATCH('Plan your Plan'!$C$13,'Plan your Plan'!$J$4:$J$9,0),MATCH(CT4,'Plan your Plan'!$M$3:$DI$3,0))</f>
        <v>46937</v>
      </c>
      <c r="CU5" s="5">
        <f>INDEX('Plan your Plan'!$M$4:$DI$9,MATCH('Plan your Plan'!$C$13,'Plan your Plan'!$J$4:$J$9,0),MATCH(CU4,'Plan your Plan'!$M$3:$DI$3,0))</f>
        <v>46944</v>
      </c>
      <c r="CV5" s="5">
        <f>INDEX('Plan your Plan'!$M$4:$DI$9,MATCH('Plan your Plan'!$C$13,'Plan your Plan'!$J$4:$J$9,0),MATCH(CV4,'Plan your Plan'!$M$3:$DI$3,0))</f>
        <v>46951</v>
      </c>
      <c r="CW5" s="5">
        <f>INDEX('Plan your Plan'!$M$4:$DI$9,MATCH('Plan your Plan'!$C$13,'Plan your Plan'!$J$4:$J$9,0),MATCH(CW4,'Plan your Plan'!$M$3:$DI$3,0))</f>
        <v>46958</v>
      </c>
      <c r="CX5" s="5">
        <f>INDEX('Plan your Plan'!$M$4:$DI$9,MATCH('Plan your Plan'!$C$13,'Plan your Plan'!$J$4:$J$9,0),MATCH(CX4,'Plan your Plan'!$M$3:$DI$3,0))</f>
        <v>46965</v>
      </c>
      <c r="CY5" s="5">
        <f>INDEX('Plan your Plan'!$M$4:$DI$9,MATCH('Plan your Plan'!$C$13,'Plan your Plan'!$J$4:$J$9,0),MATCH(CY4,'Plan your Plan'!$M$3:$DI$3,0))</f>
        <v>46972</v>
      </c>
      <c r="CZ5" s="5">
        <f>INDEX('Plan your Plan'!$M$4:$DI$9,MATCH('Plan your Plan'!$C$13,'Plan your Plan'!$J$4:$J$9,0),MATCH(CZ4,'Plan your Plan'!$M$3:$DI$3,0))</f>
        <v>46979</v>
      </c>
      <c r="DA5" s="5">
        <f>INDEX('Plan your Plan'!$M$4:$DI$9,MATCH('Plan your Plan'!$C$13,'Plan your Plan'!$J$4:$J$9,0),MATCH(DA4,'Plan your Plan'!$M$3:$DI$3,0))</f>
        <v>46986</v>
      </c>
      <c r="DB5" s="5">
        <f>INDEX('Plan your Plan'!$M$4:$DI$9,MATCH('Plan your Plan'!$C$13,'Plan your Plan'!$J$4:$J$9,0),MATCH(DB4,'Plan your Plan'!$M$3:$DI$3,0))</f>
        <v>46993</v>
      </c>
      <c r="DC5" s="5">
        <f>INDEX('Plan your Plan'!$M$4:$DI$9,MATCH('Plan your Plan'!$C$13,'Plan your Plan'!$J$4:$J$9,0),MATCH(DC4,'Plan your Plan'!$M$3:$DI$3,0))</f>
        <v>47000</v>
      </c>
      <c r="DD5" s="5">
        <f>INDEX('Plan your Plan'!$M$4:$DI$9,MATCH('Plan your Plan'!$C$13,'Plan your Plan'!$J$4:$J$9,0),MATCH(DD4,'Plan your Plan'!$M$3:$DI$3,0))</f>
        <v>47007</v>
      </c>
      <c r="DE5" s="5">
        <f>INDEX('Plan your Plan'!$M$4:$DI$9,MATCH('Plan your Plan'!$C$13,'Plan your Plan'!$J$4:$J$9,0),MATCH(DE4,'Plan your Plan'!$M$3:$DI$3,0))</f>
        <v>47014</v>
      </c>
      <c r="DF5" s="5">
        <f>INDEX('Plan your Plan'!$M$4:$DI$9,MATCH('Plan your Plan'!$C$13,'Plan your Plan'!$J$4:$J$9,0),MATCH(DF4,'Plan your Plan'!$M$3:$DI$3,0))</f>
        <v>47021</v>
      </c>
      <c r="DG5" s="5">
        <f>INDEX('Plan your Plan'!$M$4:$DI$9,MATCH('Plan your Plan'!$C$13,'Plan your Plan'!$J$4:$J$9,0),MATCH(DG4,'Plan your Plan'!$M$3:$DI$3,0))</f>
        <v>47028</v>
      </c>
      <c r="DH5" s="5">
        <f>INDEX('Plan your Plan'!$M$4:$DI$9,MATCH('Plan your Plan'!$C$13,'Plan your Plan'!$J$4:$J$9,0),MATCH(DH4,'Plan your Plan'!$M$3:$DI$3,0))</f>
        <v>47035</v>
      </c>
      <c r="DI5" s="5">
        <f>INDEX('Plan your Plan'!$M$4:$DI$9,MATCH('Plan your Plan'!$C$13,'Plan your Plan'!$J$4:$J$9,0),MATCH(DI4,'Plan your Plan'!$M$3:$DI$3,0))</f>
        <v>47042</v>
      </c>
      <c r="DJ5" s="5">
        <f>INDEX('Plan your Plan'!$M$4:$DI$9,MATCH('Plan your Plan'!$C$13,'Plan your Plan'!$J$4:$J$9,0),MATCH(DJ4,'Plan your Plan'!$M$3:$DI$3,0))</f>
        <v>47049</v>
      </c>
    </row>
    <row r="6" spans="2:114" x14ac:dyDescent="0.25">
      <c r="B6" s="22">
        <f>(IF(COUNTIF('Plan your Activities'!$A$1:$Z$1,C6)&gt;0,1,""))</f>
        <v>1</v>
      </c>
      <c r="C6" s="2" t="str" cm="1">
        <f t="array" ref="C6:C40">_xlfn.TOCOL('Plan your Activities'!B1:N100,1,TRUE)</f>
        <v>Workgroup 1</v>
      </c>
      <c r="J6" s="24"/>
    </row>
    <row r="7" spans="2:114" x14ac:dyDescent="0.25">
      <c r="B7" s="22">
        <f>(IF(C7="","",ROUND(IF(COUNTIF('Plan your Activities'!$A$1:$Z$1,C7)&gt;0,ROUNDUP(B6,0),B6+0.01),2)))</f>
        <v>1.01</v>
      </c>
      <c r="C7" s="2" t="str">
        <v>WG 1 Activity 1</v>
      </c>
      <c r="D7" s="39" t="s">
        <v>5</v>
      </c>
      <c r="E7" s="43"/>
      <c r="F7" s="44">
        <f>IFERROR(VLOOKUP(E7,$B$6:$I$200,8,FALSE),'Plan your Plan'!$C$6)</f>
        <v>46357</v>
      </c>
      <c r="G7" s="45">
        <v>2</v>
      </c>
      <c r="H7" s="2">
        <f>G7*VLOOKUP('Plan your Plan'!$C$13,'Plan your Plan'!$J$4:$K$9,2,FALSE)</f>
        <v>14</v>
      </c>
      <c r="I7" s="5">
        <f>IF(F7="","",F7+H7)</f>
        <v>46371</v>
      </c>
      <c r="J7" s="24"/>
      <c r="K7" s="5">
        <f t="shared" ref="K7" si="0">IF(F7="","",F7+(H7*J7))</f>
        <v>46357</v>
      </c>
    </row>
    <row r="8" spans="2:114" x14ac:dyDescent="0.25">
      <c r="B8" s="22">
        <f>(IF(C8="","",ROUND(IF(COUNTIF('Plan your Activities'!$A$1:$Z$1,C8)&gt;0,ROUNDUP(B7,0),B7+0.01),2)))</f>
        <v>1.02</v>
      </c>
      <c r="C8" s="2" t="str">
        <v>WG 1 Activity 2</v>
      </c>
      <c r="D8" s="39"/>
      <c r="E8" s="43">
        <v>1.01</v>
      </c>
      <c r="F8" s="44">
        <f>IFERROR(VLOOKUP(E8,$B$6:$I$200,8,FALSE),'Plan your Plan'!$C$6)</f>
        <v>46371</v>
      </c>
      <c r="G8" s="45">
        <v>3</v>
      </c>
      <c r="H8" s="2">
        <f>G8*VLOOKUP('Plan your Plan'!$C$13,'Plan your Plan'!$J$4:$K$9,2,FALSE)</f>
        <v>21</v>
      </c>
      <c r="I8" s="5">
        <f>IF(F8="","",F8+H8)</f>
        <v>46392</v>
      </c>
      <c r="J8" s="24"/>
      <c r="K8" s="5">
        <f>IF(F8="","",F8+(H8*J8))</f>
        <v>46371</v>
      </c>
    </row>
    <row r="9" spans="2:114" x14ac:dyDescent="0.25">
      <c r="B9" s="22">
        <f>(IF(C9="","",ROUND(IF(COUNTIF('Plan your Activities'!$A$1:$Z$1,C9)&gt;0,ROUNDUP(B8,0),B8+0.01),2)))</f>
        <v>1.03</v>
      </c>
      <c r="C9" s="2" t="str">
        <v>WG 1 Activity 3</v>
      </c>
      <c r="D9" s="39" t="s">
        <v>6</v>
      </c>
      <c r="E9" s="43">
        <v>1.01</v>
      </c>
      <c r="F9" s="44">
        <f>IFERROR(VLOOKUP(E9,$B$6:$I$200,8,FALSE),'Plan your Plan'!$C$6)</f>
        <v>46371</v>
      </c>
      <c r="G9" s="45">
        <v>1</v>
      </c>
      <c r="H9" s="2">
        <f>G9*VLOOKUP('Plan your Plan'!$C$13,'Plan your Plan'!$J$4:$K$9,2,FALSE)</f>
        <v>7</v>
      </c>
      <c r="I9" s="5">
        <f t="shared" ref="I9:I50" si="1">IF(F9="","",F9+H9)</f>
        <v>46378</v>
      </c>
      <c r="J9" s="24"/>
      <c r="K9" s="5">
        <f t="shared" ref="K9:K50" si="2">IF(F9="","",F9+(H9*J9))</f>
        <v>46371</v>
      </c>
    </row>
    <row r="10" spans="2:114" x14ac:dyDescent="0.25">
      <c r="B10" s="22">
        <f>(IF(C10="","",ROUND(IF(COUNTIF('Plan your Activities'!$A$1:$Z$1,C10)&gt;0,ROUNDUP(B9,0),B9+0.01),2)))</f>
        <v>1.04</v>
      </c>
      <c r="C10" s="2" t="str">
        <v>WG 1 Activity 4</v>
      </c>
      <c r="D10" s="39"/>
      <c r="E10" s="43">
        <v>1.02</v>
      </c>
      <c r="F10" s="44">
        <f>IFERROR(VLOOKUP(E10,$B$6:$I$200,8,FALSE),'Plan your Plan'!$C$6)</f>
        <v>46392</v>
      </c>
      <c r="G10" s="45">
        <v>4</v>
      </c>
      <c r="H10" s="2">
        <f>G10*VLOOKUP('Plan your Plan'!$C$13,'Plan your Plan'!$J$4:$K$9,2,FALSE)</f>
        <v>28</v>
      </c>
      <c r="I10" s="5">
        <f t="shared" si="1"/>
        <v>46420</v>
      </c>
      <c r="J10" s="24"/>
      <c r="K10" s="5">
        <f t="shared" si="2"/>
        <v>46392</v>
      </c>
    </row>
    <row r="11" spans="2:114" x14ac:dyDescent="0.25">
      <c r="B11" s="22">
        <f>(IF(C11="","",ROUND(IF(COUNTIF('Plan your Activities'!$A$1:$Z$1,C11)&gt;0,ROUNDUP(B10,0),B10+0.01),2)))</f>
        <v>1.05</v>
      </c>
      <c r="C11" s="2" t="str">
        <v>WG 1 Activity 5</v>
      </c>
      <c r="D11" s="39"/>
      <c r="E11" s="43">
        <v>1.03</v>
      </c>
      <c r="F11" s="44">
        <f>IFERROR(VLOOKUP(E11,$B$6:$I$200,8,FALSE),'Plan your Plan'!$C$6)</f>
        <v>46378</v>
      </c>
      <c r="G11" s="45">
        <v>1</v>
      </c>
      <c r="H11" s="2">
        <f>G11*VLOOKUP('Plan your Plan'!$C$13,'Plan your Plan'!$J$4:$K$9,2,FALSE)</f>
        <v>7</v>
      </c>
      <c r="I11" s="5">
        <f t="shared" si="1"/>
        <v>46385</v>
      </c>
      <c r="J11" s="24"/>
      <c r="K11" s="5">
        <f t="shared" si="2"/>
        <v>46378</v>
      </c>
    </row>
    <row r="12" spans="2:114" x14ac:dyDescent="0.25">
      <c r="B12" s="22">
        <f>(IF(C12="","",ROUND(IF(COUNTIF('Plan your Activities'!$A$1:$Z$1,C12)&gt;0,ROUNDUP(B11,0),B11+0.01),2)))</f>
        <v>1.06</v>
      </c>
      <c r="C12" s="2" t="str">
        <v>WG 1 Activity 6</v>
      </c>
      <c r="D12" s="39"/>
      <c r="E12" s="43">
        <v>1.05</v>
      </c>
      <c r="F12" s="44">
        <f>IFERROR(VLOOKUP(E12,$B$6:$I$200,8,FALSE),'Plan your Plan'!$C$6)</f>
        <v>46385</v>
      </c>
      <c r="G12" s="45">
        <v>2</v>
      </c>
      <c r="H12" s="2">
        <f>G12*VLOOKUP('Plan your Plan'!$C$13,'Plan your Plan'!$J$4:$K$9,2,FALSE)</f>
        <v>14</v>
      </c>
      <c r="I12" s="5">
        <f t="shared" si="1"/>
        <v>46399</v>
      </c>
      <c r="J12" s="24"/>
      <c r="K12" s="5">
        <f t="shared" si="2"/>
        <v>46385</v>
      </c>
    </row>
    <row r="13" spans="2:114" x14ac:dyDescent="0.25">
      <c r="B13" s="22">
        <f>(IF(C13="","",ROUND(IF(COUNTIF('Plan your Activities'!$A$1:$Z$1,C13)&gt;0,ROUNDUP(B12,0),B12+0.01),2)))</f>
        <v>2</v>
      </c>
      <c r="C13" s="2" t="str">
        <v>Workgroup 2</v>
      </c>
      <c r="D13" s="39"/>
      <c r="E13" s="43"/>
      <c r="F13" s="44">
        <f>IFERROR(VLOOKUP(E13,$B$6:$I$200,8,FALSE),'Plan your Plan'!$C$6)</f>
        <v>46357</v>
      </c>
      <c r="G13" s="45"/>
      <c r="H13" s="2">
        <f>G13*VLOOKUP('Plan your Plan'!$C$13,'Plan your Plan'!$J$4:$K$9,2,FALSE)</f>
        <v>0</v>
      </c>
      <c r="I13" s="5">
        <f t="shared" si="1"/>
        <v>46357</v>
      </c>
      <c r="J13" s="24"/>
      <c r="K13" s="5">
        <f t="shared" si="2"/>
        <v>46357</v>
      </c>
    </row>
    <row r="14" spans="2:114" x14ac:dyDescent="0.25">
      <c r="B14" s="22">
        <f>(IF(C14="","",ROUND(IF(COUNTIF('Plan your Activities'!$A$1:$Z$1,C14)&gt;0,ROUNDUP(B13,0),B13+0.01),2)))</f>
        <v>2.0099999999999998</v>
      </c>
      <c r="C14" s="2" t="str">
        <v>WG 2 Activity 1</v>
      </c>
      <c r="D14" s="39" t="s">
        <v>4</v>
      </c>
      <c r="E14" s="43">
        <v>1.06</v>
      </c>
      <c r="F14" s="44">
        <f>IFERROR(VLOOKUP(E14,$B$6:$I$200,8,FALSE),'Plan your Plan'!$C$6)</f>
        <v>46399</v>
      </c>
      <c r="G14" s="45">
        <v>1</v>
      </c>
      <c r="H14" s="2">
        <f>G14*VLOOKUP('Plan your Plan'!$C$13,'Plan your Plan'!$J$4:$K$9,2,FALSE)</f>
        <v>7</v>
      </c>
      <c r="I14" s="5">
        <f t="shared" si="1"/>
        <v>46406</v>
      </c>
      <c r="J14" s="24"/>
      <c r="K14" s="5">
        <f t="shared" si="2"/>
        <v>46399</v>
      </c>
    </row>
    <row r="15" spans="2:114" x14ac:dyDescent="0.25">
      <c r="B15" s="22">
        <f>(IF(C15="","",ROUND(IF(COUNTIF('Plan your Activities'!$A$1:$Z$1,C15)&gt;0,ROUNDUP(B14,0),B14+0.01),2)))</f>
        <v>2.02</v>
      </c>
      <c r="C15" s="2" t="str">
        <v>WG 2 Activity 2</v>
      </c>
      <c r="D15" s="39"/>
      <c r="E15" s="43">
        <v>2.0099999999999998</v>
      </c>
      <c r="F15" s="44">
        <f>IFERROR(VLOOKUP(E15,$B$6:$I$200,8,FALSE),'Plan your Plan'!$C$6)</f>
        <v>46406</v>
      </c>
      <c r="G15" s="45">
        <v>2</v>
      </c>
      <c r="H15" s="2">
        <f>G15*VLOOKUP('Plan your Plan'!$C$13,'Plan your Plan'!$J$4:$K$9,2,FALSE)</f>
        <v>14</v>
      </c>
      <c r="I15" s="5">
        <f t="shared" ref="I15" si="3">IF(F15="","",F15+H15)</f>
        <v>46420</v>
      </c>
      <c r="J15" s="24"/>
      <c r="K15" s="5">
        <f t="shared" si="2"/>
        <v>46406</v>
      </c>
    </row>
    <row r="16" spans="2:114" x14ac:dyDescent="0.25">
      <c r="B16" s="22">
        <f>(IF(C16="","",ROUND(IF(COUNTIF('Plan your Activities'!$A$1:$Z$1,C16)&gt;0,ROUNDUP(B15,0),B15+0.01),2)))</f>
        <v>2.0299999999999998</v>
      </c>
      <c r="C16" s="2" t="str">
        <v>WG 2 Activity 3</v>
      </c>
      <c r="D16" s="39"/>
      <c r="E16" s="43">
        <v>2.02</v>
      </c>
      <c r="F16" s="44">
        <f>IFERROR(VLOOKUP(E16,$B$6:$I$200,8,FALSE),'Plan your Plan'!$C$6)</f>
        <v>46420</v>
      </c>
      <c r="G16" s="45">
        <v>1</v>
      </c>
      <c r="H16" s="2">
        <f>G16*VLOOKUP('Plan your Plan'!$C$13,'Plan your Plan'!$J$4:$K$9,2,FALSE)</f>
        <v>7</v>
      </c>
      <c r="I16" s="5">
        <f t="shared" si="1"/>
        <v>46427</v>
      </c>
      <c r="J16" s="24"/>
      <c r="K16" s="5">
        <f t="shared" si="2"/>
        <v>46420</v>
      </c>
    </row>
    <row r="17" spans="2:11" x14ac:dyDescent="0.25">
      <c r="B17" s="22">
        <f>(IF(C17="","",ROUND(IF(COUNTIF('Plan your Activities'!$A$1:$Z$1,C17)&gt;0,ROUNDUP(B16,0),B16+0.01),2)))</f>
        <v>2.04</v>
      </c>
      <c r="C17" s="2" t="str">
        <v>WG 2 Activity 4</v>
      </c>
      <c r="D17" s="39"/>
      <c r="E17" s="43">
        <v>2.0299999999999998</v>
      </c>
      <c r="F17" s="44">
        <f>IFERROR(VLOOKUP(E17,$B$6:$I$200,8,FALSE),'Plan your Plan'!$C$6)</f>
        <v>46427</v>
      </c>
      <c r="G17" s="45">
        <v>3</v>
      </c>
      <c r="H17" s="2">
        <f>G17*VLOOKUP('Plan your Plan'!$C$13,'Plan your Plan'!$J$4:$K$9,2,FALSE)</f>
        <v>21</v>
      </c>
      <c r="I17" s="5">
        <f t="shared" si="1"/>
        <v>46448</v>
      </c>
      <c r="J17" s="24"/>
      <c r="K17" s="5">
        <f t="shared" si="2"/>
        <v>46427</v>
      </c>
    </row>
    <row r="18" spans="2:11" x14ac:dyDescent="0.25">
      <c r="B18" s="22">
        <f>(IF(C18="","",ROUND(IF(COUNTIF('Plan your Activities'!$A$1:$Z$1,C18)&gt;0,ROUNDUP(B17,0),B17+0.01),2)))</f>
        <v>3</v>
      </c>
      <c r="C18" s="2" t="str">
        <v>Workgroup 3</v>
      </c>
      <c r="D18" s="39" t="s">
        <v>5</v>
      </c>
      <c r="E18" s="43"/>
      <c r="F18" s="44">
        <f>IFERROR(VLOOKUP(E18,$B$6:$I$200,8,FALSE),'Plan your Plan'!$C$6)</f>
        <v>46357</v>
      </c>
      <c r="G18" s="45"/>
      <c r="H18" s="2">
        <f>G18*VLOOKUP('Plan your Plan'!$C$13,'Plan your Plan'!$J$4:$K$9,2,FALSE)</f>
        <v>0</v>
      </c>
      <c r="I18" s="5">
        <f t="shared" si="1"/>
        <v>46357</v>
      </c>
      <c r="J18" s="24"/>
      <c r="K18" s="5">
        <f t="shared" si="2"/>
        <v>46357</v>
      </c>
    </row>
    <row r="19" spans="2:11" x14ac:dyDescent="0.25">
      <c r="B19" s="22">
        <f>(IF(C19="","",ROUND(IF(COUNTIF('Plan your Activities'!$A$1:$Z$1,C19)&gt;0,ROUNDUP(B18,0),B18+0.01),2)))</f>
        <v>3.01</v>
      </c>
      <c r="C19" s="2" t="str">
        <v>WG 3 Activity 1</v>
      </c>
      <c r="D19" s="39"/>
      <c r="E19" s="43"/>
      <c r="F19" s="44">
        <f>IFERROR(VLOOKUP(E19,$B$6:$I$200,8,FALSE),'Plan your Plan'!$C$6)</f>
        <v>46357</v>
      </c>
      <c r="G19" s="45"/>
      <c r="H19" s="2">
        <f>G19*VLOOKUP('Plan your Plan'!$C$13,'Plan your Plan'!$J$4:$K$9,2,FALSE)</f>
        <v>0</v>
      </c>
      <c r="I19" s="5">
        <f t="shared" si="1"/>
        <v>46357</v>
      </c>
      <c r="J19" s="24"/>
      <c r="K19" s="5">
        <f t="shared" si="2"/>
        <v>46357</v>
      </c>
    </row>
    <row r="20" spans="2:11" x14ac:dyDescent="0.25">
      <c r="B20" s="22">
        <f>(IF(C20="","",ROUND(IF(COUNTIF('Plan your Activities'!$A$1:$Z$1,C20)&gt;0,ROUNDUP(B19,0),B19+0.01),2)))</f>
        <v>3.02</v>
      </c>
      <c r="C20" s="2" t="str">
        <v>WG 3 Activity 2</v>
      </c>
      <c r="D20" s="39"/>
      <c r="E20" s="43"/>
      <c r="F20" s="44">
        <f>IFERROR(VLOOKUP(E20,$B$6:$I$200,8,FALSE),'Plan your Plan'!$C$6)</f>
        <v>46357</v>
      </c>
      <c r="G20" s="45"/>
      <c r="H20" s="2">
        <f>G20*VLOOKUP('Plan your Plan'!$C$13,'Plan your Plan'!$J$4:$K$9,2,FALSE)</f>
        <v>0</v>
      </c>
      <c r="I20" s="5">
        <f t="shared" si="1"/>
        <v>46357</v>
      </c>
      <c r="J20" s="24"/>
      <c r="K20" s="5">
        <f t="shared" si="2"/>
        <v>46357</v>
      </c>
    </row>
    <row r="21" spans="2:11" x14ac:dyDescent="0.25">
      <c r="B21" s="22">
        <f>(IF(C21="","",ROUND(IF(COUNTIF('Plan your Activities'!$A$1:$Z$1,C21)&gt;0,ROUNDUP(B20,0),B20+0.01),2)))</f>
        <v>3.03</v>
      </c>
      <c r="C21" s="2" t="str">
        <v>WG 3 Activity 3</v>
      </c>
      <c r="D21" s="39"/>
      <c r="E21" s="43"/>
      <c r="F21" s="44">
        <f>IFERROR(VLOOKUP(E21,$B$6:$I$200,8,FALSE),'Plan your Plan'!$C$6)</f>
        <v>46357</v>
      </c>
      <c r="G21" s="45"/>
      <c r="H21" s="2">
        <f>G21*VLOOKUP('Plan your Plan'!$C$13,'Plan your Plan'!$J$4:$K$9,2,FALSE)</f>
        <v>0</v>
      </c>
      <c r="I21" s="5">
        <f t="shared" si="1"/>
        <v>46357</v>
      </c>
      <c r="J21" s="24"/>
      <c r="K21" s="5">
        <f t="shared" si="2"/>
        <v>46357</v>
      </c>
    </row>
    <row r="22" spans="2:11" x14ac:dyDescent="0.25">
      <c r="B22" s="22">
        <f>(IF(C22="","",ROUND(IF(COUNTIF('Plan your Activities'!$A$1:$Z$1,C22)&gt;0,ROUNDUP(B21,0),B21+0.01),2)))</f>
        <v>3.04</v>
      </c>
      <c r="C22" s="2" t="str">
        <v>WG 3 Activity 4</v>
      </c>
      <c r="D22" s="39"/>
      <c r="E22" s="43"/>
      <c r="F22" s="44">
        <f>IFERROR(VLOOKUP(E22,$B$6:$I$200,8,FALSE),'Plan your Plan'!$C$6)</f>
        <v>46357</v>
      </c>
      <c r="G22" s="45"/>
      <c r="H22" s="2">
        <f>G22*VLOOKUP('Plan your Plan'!$C$13,'Plan your Plan'!$J$4:$K$9,2,FALSE)</f>
        <v>0</v>
      </c>
      <c r="I22" s="5">
        <f t="shared" si="1"/>
        <v>46357</v>
      </c>
      <c r="J22" s="24"/>
      <c r="K22" s="5">
        <f t="shared" si="2"/>
        <v>46357</v>
      </c>
    </row>
    <row r="23" spans="2:11" x14ac:dyDescent="0.25">
      <c r="B23" s="22">
        <f>(IF(C23="","",ROUND(IF(COUNTIF('Plan your Activities'!$A$1:$Z$1,C23)&gt;0,ROUNDUP(B22,0),B22+0.01),2)))</f>
        <v>3.05</v>
      </c>
      <c r="C23" s="2" t="str">
        <v>WG 3 Activity 5</v>
      </c>
      <c r="D23" s="39"/>
      <c r="E23" s="43"/>
      <c r="F23" s="44">
        <f>IFERROR(VLOOKUP(E23,$B$6:$I$200,8,FALSE),'Plan your Plan'!$C$6)</f>
        <v>46357</v>
      </c>
      <c r="G23" s="45"/>
      <c r="H23" s="2">
        <f>G23*VLOOKUP('Plan your Plan'!$C$13,'Plan your Plan'!$J$4:$K$9,2,FALSE)</f>
        <v>0</v>
      </c>
      <c r="I23" s="5">
        <f t="shared" si="1"/>
        <v>46357</v>
      </c>
      <c r="J23" s="24"/>
      <c r="K23" s="5">
        <f t="shared" si="2"/>
        <v>46357</v>
      </c>
    </row>
    <row r="24" spans="2:11" x14ac:dyDescent="0.25">
      <c r="B24" s="22">
        <f>(IF(C24="","",ROUND(IF(COUNTIF('Plan your Activities'!$A$1:$Z$1,C24)&gt;0,ROUNDUP(B23,0),B23+0.01),2)))</f>
        <v>3.06</v>
      </c>
      <c r="C24" s="2" t="str">
        <v>WG 3 Activity 6</v>
      </c>
      <c r="D24" s="39"/>
      <c r="E24" s="43"/>
      <c r="F24" s="44">
        <f>IFERROR(VLOOKUP(E24,$B$6:$I$200,8,FALSE),'Plan your Plan'!$C$6)</f>
        <v>46357</v>
      </c>
      <c r="G24" s="45"/>
      <c r="H24" s="2">
        <f>G24*VLOOKUP('Plan your Plan'!$C$13,'Plan your Plan'!$J$4:$K$9,2,FALSE)</f>
        <v>0</v>
      </c>
      <c r="I24" s="5">
        <f t="shared" si="1"/>
        <v>46357</v>
      </c>
      <c r="J24" s="24"/>
      <c r="K24" s="5">
        <f t="shared" si="2"/>
        <v>46357</v>
      </c>
    </row>
    <row r="25" spans="2:11" x14ac:dyDescent="0.25">
      <c r="B25" s="22">
        <f>(IF(C25="","",ROUND(IF(COUNTIF('Plan your Activities'!$A$1:$Z$1,C25)&gt;0,ROUNDUP(B24,0),B24+0.01),2)))</f>
        <v>3.07</v>
      </c>
      <c r="C25" s="2" t="str">
        <v>WG 3 Activity 7</v>
      </c>
      <c r="D25" s="39" t="s">
        <v>4</v>
      </c>
      <c r="E25" s="43"/>
      <c r="F25" s="44">
        <f>IFERROR(VLOOKUP(E25,$B$6:$I$200,8,FALSE),'Plan your Plan'!$C$6)</f>
        <v>46357</v>
      </c>
      <c r="G25" s="45"/>
      <c r="H25" s="2">
        <f>G25*VLOOKUP('Plan your Plan'!$C$13,'Plan your Plan'!$J$4:$K$9,2,FALSE)</f>
        <v>0</v>
      </c>
      <c r="I25" s="5">
        <f t="shared" si="1"/>
        <v>46357</v>
      </c>
      <c r="J25" s="24"/>
      <c r="K25" s="5">
        <f t="shared" si="2"/>
        <v>46357</v>
      </c>
    </row>
    <row r="26" spans="2:11" x14ac:dyDescent="0.25">
      <c r="B26" s="22">
        <f>(IF(C26="","",ROUND(IF(COUNTIF('Plan your Activities'!$A$1:$Z$1,C26)&gt;0,ROUNDUP(B25,0),B25+0.01),2)))</f>
        <v>4</v>
      </c>
      <c r="C26" s="2" t="str">
        <v>Workgroup 4</v>
      </c>
      <c r="D26" s="39"/>
      <c r="E26" s="43"/>
      <c r="F26" s="44">
        <f>IFERROR(VLOOKUP(E26,$B$6:$I$200,8,FALSE),'Plan your Plan'!$C$6)</f>
        <v>46357</v>
      </c>
      <c r="G26" s="45"/>
      <c r="H26" s="2">
        <f>G26*VLOOKUP('Plan your Plan'!$C$13,'Plan your Plan'!$J$4:$K$9,2,FALSE)</f>
        <v>0</v>
      </c>
      <c r="I26" s="5">
        <f t="shared" si="1"/>
        <v>46357</v>
      </c>
      <c r="J26" s="24"/>
      <c r="K26" s="5">
        <f t="shared" si="2"/>
        <v>46357</v>
      </c>
    </row>
    <row r="27" spans="2:11" x14ac:dyDescent="0.25">
      <c r="B27" s="22">
        <f>(IF(C27="","",ROUND(IF(COUNTIF('Plan your Activities'!$A$1:$Z$1,C27)&gt;0,ROUNDUP(B26,0),B26+0.01),2)))</f>
        <v>4.01</v>
      </c>
      <c r="C27" s="2" t="str">
        <v>WG 4 Activity 1</v>
      </c>
      <c r="D27" s="39"/>
      <c r="E27" s="43"/>
      <c r="F27" s="44">
        <f>IFERROR(VLOOKUP(E27,$B$6:$I$200,8,FALSE),'Plan your Plan'!$C$6)</f>
        <v>46357</v>
      </c>
      <c r="G27" s="45"/>
      <c r="H27" s="2">
        <f>G27*VLOOKUP('Plan your Plan'!$C$13,'Plan your Plan'!$J$4:$K$9,2,FALSE)</f>
        <v>0</v>
      </c>
      <c r="I27" s="5">
        <f t="shared" si="1"/>
        <v>46357</v>
      </c>
      <c r="J27" s="24"/>
      <c r="K27" s="5">
        <f t="shared" si="2"/>
        <v>46357</v>
      </c>
    </row>
    <row r="28" spans="2:11" x14ac:dyDescent="0.25">
      <c r="B28" s="22">
        <f>(IF(C28="","",ROUND(IF(COUNTIF('Plan your Activities'!$A$1:$Z$1,C28)&gt;0,ROUNDUP(B27,0),B27+0.01),2)))</f>
        <v>4.0199999999999996</v>
      </c>
      <c r="C28" s="2" t="str">
        <v>WG 4 Activity 2</v>
      </c>
      <c r="D28" s="39"/>
      <c r="E28" s="43"/>
      <c r="F28" s="44">
        <f>IFERROR(VLOOKUP(E28,$B$6:$I$200,8,FALSE),'Plan your Plan'!$C$6)</f>
        <v>46357</v>
      </c>
      <c r="G28" s="45"/>
      <c r="H28" s="2">
        <f>G28*VLOOKUP('Plan your Plan'!$C$13,'Plan your Plan'!$J$4:$K$9,2,FALSE)</f>
        <v>0</v>
      </c>
      <c r="I28" s="5">
        <f t="shared" si="1"/>
        <v>46357</v>
      </c>
      <c r="J28" s="24"/>
      <c r="K28" s="5">
        <f t="shared" si="2"/>
        <v>46357</v>
      </c>
    </row>
    <row r="29" spans="2:11" x14ac:dyDescent="0.25">
      <c r="B29" s="22">
        <f>(IF(C29="","",ROUND(IF(COUNTIF('Plan your Activities'!$A$1:$Z$1,C29)&gt;0,ROUNDUP(B28,0),B28+0.01),2)))</f>
        <v>4.03</v>
      </c>
      <c r="C29" s="2" t="str">
        <v>WG 4 Activity 3</v>
      </c>
      <c r="D29" s="39"/>
      <c r="E29" s="43"/>
      <c r="F29" s="44">
        <f>IFERROR(VLOOKUP(E29,$B$6:$I$200,8,FALSE),'Plan your Plan'!$C$6)</f>
        <v>46357</v>
      </c>
      <c r="G29" s="45"/>
      <c r="H29" s="2">
        <f>G29*VLOOKUP('Plan your Plan'!$C$13,'Plan your Plan'!$J$4:$K$9,2,FALSE)</f>
        <v>0</v>
      </c>
      <c r="I29" s="5">
        <f t="shared" si="1"/>
        <v>46357</v>
      </c>
      <c r="J29" s="24"/>
      <c r="K29" s="5">
        <f t="shared" si="2"/>
        <v>46357</v>
      </c>
    </row>
    <row r="30" spans="2:11" x14ac:dyDescent="0.25">
      <c r="B30" s="22">
        <f>(IF(C30="","",ROUND(IF(COUNTIF('Plan your Activities'!$A$1:$Z$1,C30)&gt;0,ROUNDUP(B29,0),B29+0.01),2)))</f>
        <v>4.04</v>
      </c>
      <c r="C30" s="2" t="str">
        <v>WG 4 Activity 4</v>
      </c>
      <c r="D30" s="39" t="s">
        <v>5</v>
      </c>
      <c r="E30" s="43"/>
      <c r="F30" s="44">
        <f>IFERROR(VLOOKUP(E30,$B$6:$I$200,8,FALSE),'Plan your Plan'!$C$6)</f>
        <v>46357</v>
      </c>
      <c r="G30" s="45"/>
      <c r="H30" s="2">
        <f>G30*VLOOKUP('Plan your Plan'!$C$13,'Plan your Plan'!$J$4:$K$9,2,FALSE)</f>
        <v>0</v>
      </c>
      <c r="I30" s="5">
        <f t="shared" si="1"/>
        <v>46357</v>
      </c>
      <c r="J30" s="24"/>
      <c r="K30" s="5">
        <f t="shared" si="2"/>
        <v>46357</v>
      </c>
    </row>
    <row r="31" spans="2:11" x14ac:dyDescent="0.25">
      <c r="B31" s="22">
        <f>(IF(C31="","",ROUND(IF(COUNTIF('Plan your Activities'!$A$1:$Z$1,C31)&gt;0,ROUNDUP(B30,0),B30+0.01),2)))</f>
        <v>4.05</v>
      </c>
      <c r="C31" s="2" t="str">
        <v>WG 4 Activity 5</v>
      </c>
      <c r="D31" s="39" t="s">
        <v>6</v>
      </c>
      <c r="E31" s="43"/>
      <c r="F31" s="44">
        <f>IFERROR(VLOOKUP(E31,$B$6:$I$200,8,FALSE),'Plan your Plan'!$C$6)</f>
        <v>46357</v>
      </c>
      <c r="G31" s="45"/>
      <c r="H31" s="2">
        <f>G31*VLOOKUP('Plan your Plan'!$C$13,'Plan your Plan'!$J$4:$K$9,2,FALSE)</f>
        <v>0</v>
      </c>
      <c r="I31" s="5">
        <f t="shared" si="1"/>
        <v>46357</v>
      </c>
      <c r="J31" s="24"/>
      <c r="K31" s="5">
        <f t="shared" si="2"/>
        <v>46357</v>
      </c>
    </row>
    <row r="32" spans="2:11" x14ac:dyDescent="0.25">
      <c r="B32" s="22">
        <f>(IF(C32="","",ROUND(IF(COUNTIF('Plan your Activities'!$A$1:$Z$1,C32)&gt;0,ROUNDUP(B31,0),B31+0.01),2)))</f>
        <v>5</v>
      </c>
      <c r="C32" s="2" t="str">
        <v>Workgroup 5</v>
      </c>
      <c r="D32" s="39"/>
      <c r="E32" s="43"/>
      <c r="F32" s="44">
        <f>IFERROR(VLOOKUP(E32,$B$6:$I$200,8,FALSE),'Plan your Plan'!$C$6)</f>
        <v>46357</v>
      </c>
      <c r="G32" s="45"/>
      <c r="H32" s="2">
        <f>G32*VLOOKUP('Plan your Plan'!$C$13,'Plan your Plan'!$J$4:$K$9,2,FALSE)</f>
        <v>0</v>
      </c>
      <c r="I32" s="5">
        <f t="shared" si="1"/>
        <v>46357</v>
      </c>
      <c r="J32" s="24"/>
      <c r="K32" s="5">
        <f t="shared" si="2"/>
        <v>46357</v>
      </c>
    </row>
    <row r="33" spans="2:11" x14ac:dyDescent="0.25">
      <c r="B33" s="22">
        <f>(IF(C33="","",ROUND(IF(COUNTIF('Plan your Activities'!$A$1:$Z$1,C33)&gt;0,ROUNDUP(B32,0),B32+0.01),2)))</f>
        <v>5.01</v>
      </c>
      <c r="C33" s="2" t="str">
        <v>WG 5 Activity 1</v>
      </c>
      <c r="D33" s="39"/>
      <c r="E33" s="43"/>
      <c r="F33" s="44">
        <f>IFERROR(VLOOKUP(E33,$B$6:$I$200,8,FALSE),'Plan your Plan'!$C$6)</f>
        <v>46357</v>
      </c>
      <c r="G33" s="45"/>
      <c r="H33" s="2">
        <f>G33*VLOOKUP('Plan your Plan'!$C$13,'Plan your Plan'!$J$4:$K$9,2,FALSE)</f>
        <v>0</v>
      </c>
      <c r="I33" s="5">
        <f t="shared" si="1"/>
        <v>46357</v>
      </c>
      <c r="J33" s="24"/>
      <c r="K33" s="5">
        <f t="shared" si="2"/>
        <v>46357</v>
      </c>
    </row>
    <row r="34" spans="2:11" x14ac:dyDescent="0.25">
      <c r="B34" s="22">
        <f>(IF(C34="","",ROUND(IF(COUNTIF('Plan your Activities'!$A$1:$Z$1,C34)&gt;0,ROUNDUP(B33,0),B33+0.01),2)))</f>
        <v>5.0199999999999996</v>
      </c>
      <c r="C34" s="2" t="str">
        <v>WG 5 Activity 2</v>
      </c>
      <c r="D34" s="39"/>
      <c r="E34" s="43"/>
      <c r="F34" s="44">
        <f>IFERROR(VLOOKUP(E34,$B$6:$I$200,8,FALSE),'Plan your Plan'!$C$6)</f>
        <v>46357</v>
      </c>
      <c r="G34" s="45"/>
      <c r="H34" s="2">
        <f>G34*VLOOKUP('Plan your Plan'!$C$13,'Plan your Plan'!$J$4:$K$9,2,FALSE)</f>
        <v>0</v>
      </c>
      <c r="I34" s="5">
        <f t="shared" si="1"/>
        <v>46357</v>
      </c>
      <c r="J34" s="24"/>
      <c r="K34" s="5">
        <f t="shared" si="2"/>
        <v>46357</v>
      </c>
    </row>
    <row r="35" spans="2:11" x14ac:dyDescent="0.25">
      <c r="B35" s="22">
        <f>(IF(C35="","",ROUND(IF(COUNTIF('Plan your Activities'!$A$1:$Z$1,C35)&gt;0,ROUNDUP(B34,0),B34+0.01),2)))</f>
        <v>5.03</v>
      </c>
      <c r="C35" s="2" t="str">
        <v>WG 5 Activity 3</v>
      </c>
      <c r="D35" s="39"/>
      <c r="E35" s="43"/>
      <c r="F35" s="44">
        <f>IFERROR(VLOOKUP(E35,$B$6:$I$200,8,FALSE),'Plan your Plan'!$C$6)</f>
        <v>46357</v>
      </c>
      <c r="G35" s="45"/>
      <c r="H35" s="2">
        <f>G35*VLOOKUP('Plan your Plan'!$C$13,'Plan your Plan'!$J$4:$K$9,2,FALSE)</f>
        <v>0</v>
      </c>
      <c r="I35" s="5">
        <f t="shared" si="1"/>
        <v>46357</v>
      </c>
      <c r="J35" s="24"/>
      <c r="K35" s="5">
        <f t="shared" si="2"/>
        <v>46357</v>
      </c>
    </row>
    <row r="36" spans="2:11" x14ac:dyDescent="0.25">
      <c r="B36" s="22">
        <f>(IF(C36="","",ROUND(IF(COUNTIF('Plan your Activities'!$A$1:$Z$1,C36)&gt;0,ROUNDUP(B35,0),B35+0.01),2)))</f>
        <v>6</v>
      </c>
      <c r="C36" s="2" t="str">
        <v>Workgroup 6</v>
      </c>
      <c r="D36" s="39"/>
      <c r="E36" s="43"/>
      <c r="F36" s="44">
        <f>IFERROR(VLOOKUP(E36,$B$6:$I$200,8,FALSE),'Plan your Plan'!$C$6)</f>
        <v>46357</v>
      </c>
      <c r="G36" s="45"/>
      <c r="H36" s="2">
        <f>G36*VLOOKUP('Plan your Plan'!$C$13,'Plan your Plan'!$J$4:$K$9,2,FALSE)</f>
        <v>0</v>
      </c>
      <c r="I36" s="5">
        <f t="shared" si="1"/>
        <v>46357</v>
      </c>
      <c r="J36" s="24"/>
      <c r="K36" s="5">
        <f t="shared" si="2"/>
        <v>46357</v>
      </c>
    </row>
    <row r="37" spans="2:11" x14ac:dyDescent="0.25">
      <c r="B37" s="22">
        <f>(IF(C37="","",ROUND(IF(COUNTIF('Plan your Activities'!$A$1:$Z$1,C37)&gt;0,ROUNDUP(B36,0),B36+0.01),2)))</f>
        <v>6.01</v>
      </c>
      <c r="C37" s="2" t="str">
        <v>WG 6 Activity 1</v>
      </c>
      <c r="D37" s="39"/>
      <c r="E37" s="43"/>
      <c r="F37" s="44">
        <f>IFERROR(VLOOKUP(E37,$B$6:$I$200,8,FALSE),'Plan your Plan'!$C$6)</f>
        <v>46357</v>
      </c>
      <c r="G37" s="45"/>
      <c r="H37" s="2">
        <f>G37*VLOOKUP('Plan your Plan'!$C$13,'Plan your Plan'!$J$4:$K$9,2,FALSE)</f>
        <v>0</v>
      </c>
      <c r="I37" s="5">
        <f t="shared" si="1"/>
        <v>46357</v>
      </c>
      <c r="J37" s="24"/>
      <c r="K37" s="5">
        <f t="shared" si="2"/>
        <v>46357</v>
      </c>
    </row>
    <row r="38" spans="2:11" x14ac:dyDescent="0.25">
      <c r="B38" s="22">
        <f>(IF(C38="","",ROUND(IF(COUNTIF('Plan your Activities'!$A$1:$Z$1,C38)&gt;0,ROUNDUP(B37,0),B37+0.01),2)))</f>
        <v>6.02</v>
      </c>
      <c r="C38" s="2" t="str">
        <v>WG 6 Activity 2</v>
      </c>
      <c r="D38" s="39"/>
      <c r="E38" s="43"/>
      <c r="F38" s="44">
        <f>IFERROR(VLOOKUP(E38,$B$6:$I$200,8,FALSE),'Plan your Plan'!$C$6)</f>
        <v>46357</v>
      </c>
      <c r="G38" s="45"/>
      <c r="H38" s="2">
        <f>G38*VLOOKUP('Plan your Plan'!$C$13,'Plan your Plan'!$J$4:$K$9,2,FALSE)</f>
        <v>0</v>
      </c>
      <c r="I38" s="5">
        <f t="shared" si="1"/>
        <v>46357</v>
      </c>
      <c r="J38" s="24"/>
      <c r="K38" s="5">
        <f t="shared" si="2"/>
        <v>46357</v>
      </c>
    </row>
    <row r="39" spans="2:11" x14ac:dyDescent="0.25">
      <c r="B39" s="22">
        <f>(IF(C39="","",ROUND(IF(COUNTIF('Plan your Activities'!$A$1:$Z$1,C39)&gt;0,ROUNDUP(B38,0),B38+0.01),2)))</f>
        <v>6.03</v>
      </c>
      <c r="C39" s="2" t="str">
        <v>WG 6 Activity 3</v>
      </c>
      <c r="D39" s="39"/>
      <c r="E39" s="43"/>
      <c r="F39" s="44">
        <f>IFERROR(VLOOKUP(E39,$B$6:$I$200,8,FALSE),'Plan your Plan'!$C$6)</f>
        <v>46357</v>
      </c>
      <c r="G39" s="45"/>
      <c r="H39" s="2">
        <f>G39*VLOOKUP('Plan your Plan'!$C$13,'Plan your Plan'!$J$4:$K$9,2,FALSE)</f>
        <v>0</v>
      </c>
      <c r="I39" s="5">
        <f t="shared" si="1"/>
        <v>46357</v>
      </c>
      <c r="J39" s="24"/>
      <c r="K39" s="5">
        <f t="shared" si="2"/>
        <v>46357</v>
      </c>
    </row>
    <row r="40" spans="2:11" x14ac:dyDescent="0.25">
      <c r="B40" s="22">
        <f>(IF(C40="","",ROUND(IF(COUNTIF('Plan your Activities'!$A$1:$Z$1,C40)&gt;0,ROUNDUP(B39,0),B39+0.01),2)))</f>
        <v>6.04</v>
      </c>
      <c r="C40" s="2" t="str">
        <v>WG 6 Activity 4</v>
      </c>
      <c r="D40" s="39"/>
      <c r="E40" s="43"/>
      <c r="F40" s="44">
        <f>IFERROR(VLOOKUP(E40,$B$6:$I$200,8,FALSE),'Plan your Plan'!$C$6)</f>
        <v>46357</v>
      </c>
      <c r="G40" s="45"/>
      <c r="H40" s="2">
        <f>G40*VLOOKUP('Plan your Plan'!$C$13,'Plan your Plan'!$J$4:$K$9,2,FALSE)</f>
        <v>0</v>
      </c>
      <c r="I40" s="5">
        <f t="shared" si="1"/>
        <v>46357</v>
      </c>
      <c r="J40" s="24"/>
      <c r="K40" s="5">
        <f t="shared" si="2"/>
        <v>46357</v>
      </c>
    </row>
    <row r="41" spans="2:11" x14ac:dyDescent="0.25">
      <c r="B41" s="22" t="str">
        <f>(IF(C41="","",ROUND(IF(COUNTIF('Plan your Activities'!$A$1:$Z$1,C41)&gt;0,ROUNDUP(B40,0),B40+0.01),2)))</f>
        <v/>
      </c>
      <c r="D41" s="39"/>
      <c r="E41" s="43"/>
      <c r="F41" s="44">
        <f>IFERROR(VLOOKUP(E41,$B$6:$I$200,8,FALSE),'Plan your Plan'!$C$6)</f>
        <v>46357</v>
      </c>
      <c r="G41" s="45"/>
      <c r="H41" s="2">
        <f>G41*VLOOKUP('Plan your Plan'!$C$13,'Plan your Plan'!$J$4:$K$9,2,FALSE)</f>
        <v>0</v>
      </c>
      <c r="I41" s="5">
        <f t="shared" si="1"/>
        <v>46357</v>
      </c>
      <c r="J41" s="24"/>
      <c r="K41" s="5">
        <f t="shared" si="2"/>
        <v>46357</v>
      </c>
    </row>
    <row r="42" spans="2:11" x14ac:dyDescent="0.25">
      <c r="B42" s="22" t="str">
        <f>(IF(C42="","",ROUND(IF(COUNTIF('Plan your Activities'!$A$1:$Z$1,C42)&gt;0,ROUNDUP(B41,0),B41+0.01),2)))</f>
        <v/>
      </c>
      <c r="D42" s="39"/>
      <c r="E42" s="43"/>
      <c r="F42" s="44">
        <f>IFERROR(VLOOKUP(E42,$B$6:$I$200,8,FALSE),'Plan your Plan'!$C$6)</f>
        <v>46357</v>
      </c>
      <c r="G42" s="45"/>
      <c r="H42" s="2">
        <f>G42*VLOOKUP('Plan your Plan'!$C$13,'Plan your Plan'!$J$4:$K$9,2,FALSE)</f>
        <v>0</v>
      </c>
      <c r="I42" s="5">
        <f t="shared" ref="I42:I57" si="4">IF(F42="","",F42+H42)</f>
        <v>46357</v>
      </c>
      <c r="J42" s="24"/>
      <c r="K42" s="5">
        <f t="shared" ref="K42:K57" si="5">IF(F42="","",F42+(H42*J42))</f>
        <v>46357</v>
      </c>
    </row>
    <row r="43" spans="2:11" x14ac:dyDescent="0.25">
      <c r="B43" s="22" t="str">
        <f>(IF(C43="","",ROUND(IF(COUNTIF('Plan your Activities'!$A$1:$Z$1,C43)&gt;0,ROUNDUP(B42,0),B42+0.01),2)))</f>
        <v/>
      </c>
      <c r="D43" s="39"/>
      <c r="E43" s="43"/>
      <c r="F43" s="44">
        <f>IFERROR(VLOOKUP(E43,$B$6:$I$200,8,FALSE),'Plan your Plan'!$C$6)</f>
        <v>46357</v>
      </c>
      <c r="G43" s="45"/>
      <c r="H43" s="2">
        <f>G43*VLOOKUP('Plan your Plan'!$C$13,'Plan your Plan'!$J$4:$K$9,2,FALSE)</f>
        <v>0</v>
      </c>
      <c r="I43" s="5">
        <f t="shared" si="4"/>
        <v>46357</v>
      </c>
      <c r="J43" s="24"/>
      <c r="K43" s="5">
        <f t="shared" si="5"/>
        <v>46357</v>
      </c>
    </row>
    <row r="44" spans="2:11" x14ac:dyDescent="0.25">
      <c r="B44" s="22" t="str">
        <f>(IF(C44="","",ROUND(IF(COUNTIF('Plan your Activities'!$A$1:$Z$1,C44)&gt;0,ROUNDUP(B43,0),B43+0.01),2)))</f>
        <v/>
      </c>
      <c r="D44" s="39"/>
      <c r="E44" s="43"/>
      <c r="F44" s="44">
        <f>IFERROR(VLOOKUP(E44,$B$6:$I$200,8,FALSE),'Plan your Plan'!$C$6)</f>
        <v>46357</v>
      </c>
      <c r="G44" s="45"/>
      <c r="H44" s="2">
        <f>G44*VLOOKUP('Plan your Plan'!$C$13,'Plan your Plan'!$J$4:$K$9,2,FALSE)</f>
        <v>0</v>
      </c>
      <c r="I44" s="5">
        <f t="shared" si="4"/>
        <v>46357</v>
      </c>
      <c r="J44" s="24"/>
      <c r="K44" s="5">
        <f t="shared" si="5"/>
        <v>46357</v>
      </c>
    </row>
    <row r="45" spans="2:11" x14ac:dyDescent="0.25">
      <c r="B45" s="22" t="str">
        <f>(IF(C45="","",ROUND(IF(COUNTIF('Plan your Activities'!$A$1:$Z$1,C45)&gt;0,ROUNDUP(B44,0),B44+0.01),2)))</f>
        <v/>
      </c>
      <c r="D45" s="39"/>
      <c r="E45" s="43"/>
      <c r="F45" s="44">
        <f>IFERROR(VLOOKUP(E45,$B$6:$I$200,8,FALSE),'Plan your Plan'!$C$6)</f>
        <v>46357</v>
      </c>
      <c r="G45" s="45"/>
      <c r="H45" s="2">
        <f>G45*VLOOKUP('Plan your Plan'!$C$13,'Plan your Plan'!$J$4:$K$9,2,FALSE)</f>
        <v>0</v>
      </c>
      <c r="I45" s="5">
        <f t="shared" si="4"/>
        <v>46357</v>
      </c>
      <c r="J45" s="24"/>
      <c r="K45" s="5">
        <f t="shared" si="5"/>
        <v>46357</v>
      </c>
    </row>
    <row r="46" spans="2:11" x14ac:dyDescent="0.25">
      <c r="B46" s="22" t="str">
        <f>(IF(C46="","",ROUND(IF(COUNTIF('Plan your Activities'!$A$1:$Z$1,C46)&gt;0,ROUNDUP(B45,0),B45+0.01),2)))</f>
        <v/>
      </c>
      <c r="D46" s="39"/>
      <c r="E46" s="43"/>
      <c r="F46" s="44">
        <f>IFERROR(VLOOKUP(E46,$B$6:$I$200,8,FALSE),'Plan your Plan'!$C$6)</f>
        <v>46357</v>
      </c>
      <c r="G46" s="45"/>
      <c r="H46" s="2">
        <f>G46*VLOOKUP('Plan your Plan'!$C$13,'Plan your Plan'!$J$4:$K$9,2,FALSE)</f>
        <v>0</v>
      </c>
      <c r="I46" s="5">
        <f t="shared" si="4"/>
        <v>46357</v>
      </c>
      <c r="J46" s="24"/>
      <c r="K46" s="5">
        <f t="shared" si="5"/>
        <v>46357</v>
      </c>
    </row>
    <row r="47" spans="2:11" x14ac:dyDescent="0.25">
      <c r="B47" s="22" t="str">
        <f>(IF(C47="","",ROUND(IF(COUNTIF('Plan your Activities'!$A$1:$Z$1,C47)&gt;0,ROUNDUP(B46,0),B46+0.01),2)))</f>
        <v/>
      </c>
      <c r="D47" s="39"/>
      <c r="E47" s="43"/>
      <c r="F47" s="44">
        <f>IFERROR(VLOOKUP(E47,$B$6:$I$200,8,FALSE),'Plan your Plan'!$C$6)</f>
        <v>46357</v>
      </c>
      <c r="G47" s="45"/>
      <c r="H47" s="2">
        <f>G47*VLOOKUP('Plan your Plan'!$C$13,'Plan your Plan'!$J$4:$K$9,2,FALSE)</f>
        <v>0</v>
      </c>
      <c r="I47" s="5">
        <f t="shared" si="4"/>
        <v>46357</v>
      </c>
      <c r="J47" s="24"/>
      <c r="K47" s="5">
        <f t="shared" si="5"/>
        <v>46357</v>
      </c>
    </row>
    <row r="48" spans="2:11" x14ac:dyDescent="0.25">
      <c r="B48" s="22" t="str">
        <f>(IF(C48="","",ROUND(IF(COUNTIF('Plan your Activities'!$A$1:$Z$1,C48)&gt;0,ROUNDUP(B47,0),B47+0.01),2)))</f>
        <v/>
      </c>
      <c r="D48" s="39"/>
      <c r="E48" s="43"/>
      <c r="F48" s="44">
        <f>IFERROR(VLOOKUP(E48,$B$6:$I$200,8,FALSE),'Plan your Plan'!$C$6)</f>
        <v>46357</v>
      </c>
      <c r="G48" s="45"/>
      <c r="H48" s="2">
        <f>G48*VLOOKUP('Plan your Plan'!$C$13,'Plan your Plan'!$J$4:$K$9,2,FALSE)</f>
        <v>0</v>
      </c>
      <c r="I48" s="5">
        <f t="shared" si="4"/>
        <v>46357</v>
      </c>
      <c r="J48" s="24"/>
      <c r="K48" s="5">
        <f t="shared" si="5"/>
        <v>46357</v>
      </c>
    </row>
    <row r="49" spans="2:11" x14ac:dyDescent="0.25">
      <c r="B49" s="22" t="str">
        <f>(IF(C49="","",ROUND(IF(COUNTIF('Plan your Activities'!$A$1:$Z$1,C49)&gt;0,ROUNDUP(B48,0),B48+0.01),2)))</f>
        <v/>
      </c>
      <c r="D49" s="39"/>
      <c r="E49" s="43"/>
      <c r="F49" s="44">
        <f>IFERROR(VLOOKUP(E49,$B$6:$I$200,8,FALSE),'Plan your Plan'!$C$6)</f>
        <v>46357</v>
      </c>
      <c r="G49" s="45"/>
      <c r="H49" s="2">
        <f>G49*VLOOKUP('Plan your Plan'!$C$13,'Plan your Plan'!$J$4:$K$9,2,FALSE)</f>
        <v>0</v>
      </c>
      <c r="I49" s="5">
        <f t="shared" si="4"/>
        <v>46357</v>
      </c>
      <c r="J49" s="24"/>
      <c r="K49" s="5">
        <f t="shared" si="5"/>
        <v>46357</v>
      </c>
    </row>
    <row r="50" spans="2:11" x14ac:dyDescent="0.25">
      <c r="B50" s="22" t="str">
        <f>(IF(C50="","",ROUND(IF(COUNTIF('Plan your Activities'!$A$1:$Z$1,C50)&gt;0,ROUNDUP(B49,0),B49+0.01),2)))</f>
        <v/>
      </c>
      <c r="D50" s="39"/>
      <c r="E50" s="43"/>
      <c r="F50" s="44">
        <f>IFERROR(VLOOKUP(E50,$B$6:$I$200,8,FALSE),'Plan your Plan'!$C$6)</f>
        <v>46357</v>
      </c>
      <c r="G50" s="45"/>
      <c r="H50" s="2">
        <f>G50*VLOOKUP('Plan your Plan'!$C$13,'Plan your Plan'!$J$4:$K$9,2,FALSE)</f>
        <v>0</v>
      </c>
      <c r="I50" s="5">
        <f t="shared" si="4"/>
        <v>46357</v>
      </c>
      <c r="J50" s="24"/>
      <c r="K50" s="5">
        <f t="shared" si="5"/>
        <v>46357</v>
      </c>
    </row>
    <row r="51" spans="2:11" x14ac:dyDescent="0.25">
      <c r="B51" s="22" t="str">
        <f>(IF(C51="","",ROUND(IF(COUNTIF('Plan your Activities'!$A$1:$Z$1,C51)&gt;0,ROUNDUP(B50,0),B50+0.01),2)))</f>
        <v/>
      </c>
      <c r="D51" s="39"/>
      <c r="E51" s="43"/>
      <c r="F51" s="44">
        <f>IFERROR(VLOOKUP(E51,$B$6:$I$200,8,FALSE),'Plan your Plan'!$C$6)</f>
        <v>46357</v>
      </c>
      <c r="G51" s="45"/>
      <c r="H51" s="2">
        <f>G51*VLOOKUP('Plan your Plan'!$C$13,'Plan your Plan'!$J$4:$K$9,2,FALSE)</f>
        <v>0</v>
      </c>
      <c r="I51" s="5">
        <f t="shared" si="4"/>
        <v>46357</v>
      </c>
      <c r="J51" s="24"/>
      <c r="K51" s="5">
        <f t="shared" si="5"/>
        <v>46357</v>
      </c>
    </row>
    <row r="52" spans="2:11" x14ac:dyDescent="0.25">
      <c r="B52" s="22" t="str">
        <f>(IF(C52="","",ROUND(IF(COUNTIF('Plan your Activities'!$A$1:$Z$1,C52)&gt;0,ROUNDUP(B51,0),B51+0.01),2)))</f>
        <v/>
      </c>
      <c r="D52" s="39"/>
      <c r="E52" s="43"/>
      <c r="F52" s="44">
        <f>IFERROR(VLOOKUP(E52,$B$6:$I$200,8,FALSE),'Plan your Plan'!$C$6)</f>
        <v>46357</v>
      </c>
      <c r="G52" s="45"/>
      <c r="H52" s="2">
        <f>G52*VLOOKUP('Plan your Plan'!$C$13,'Plan your Plan'!$J$4:$K$9,2,FALSE)</f>
        <v>0</v>
      </c>
      <c r="I52" s="5">
        <f t="shared" si="4"/>
        <v>46357</v>
      </c>
      <c r="J52" s="24"/>
      <c r="K52" s="5">
        <f t="shared" si="5"/>
        <v>46357</v>
      </c>
    </row>
    <row r="53" spans="2:11" x14ac:dyDescent="0.25">
      <c r="B53" s="22" t="str">
        <f>(IF(C53="","",ROUND(IF(COUNTIF('Plan your Activities'!$A$1:$Z$1,C53)&gt;0,ROUNDUP(B52,0),B52+0.01),2)))</f>
        <v/>
      </c>
      <c r="D53" s="39"/>
      <c r="E53" s="43"/>
      <c r="F53" s="44">
        <f>IFERROR(VLOOKUP(E53,$B$6:$I$200,8,FALSE),'Plan your Plan'!$C$6)</f>
        <v>46357</v>
      </c>
      <c r="G53" s="45"/>
      <c r="H53" s="2">
        <f>G53*VLOOKUP('Plan your Plan'!$C$13,'Plan your Plan'!$J$4:$K$9,2,FALSE)</f>
        <v>0</v>
      </c>
      <c r="I53" s="5">
        <f t="shared" si="4"/>
        <v>46357</v>
      </c>
      <c r="J53" s="24"/>
      <c r="K53" s="5">
        <f t="shared" si="5"/>
        <v>46357</v>
      </c>
    </row>
    <row r="54" spans="2:11" x14ac:dyDescent="0.25">
      <c r="B54" s="22" t="str">
        <f>(IF(C54="","",ROUND(IF(COUNTIF('Plan your Activities'!$A$1:$Z$1,C54)&gt;0,ROUNDUP(B53,0),B53+0.01),2)))</f>
        <v/>
      </c>
      <c r="D54" s="39"/>
      <c r="E54" s="43"/>
      <c r="F54" s="44">
        <f>IFERROR(VLOOKUP(E54,$B$6:$I$200,8,FALSE),'Plan your Plan'!$C$6)</f>
        <v>46357</v>
      </c>
      <c r="G54" s="45"/>
      <c r="H54" s="2">
        <f>G54*VLOOKUP('Plan your Plan'!$C$13,'Plan your Plan'!$J$4:$K$9,2,FALSE)</f>
        <v>0</v>
      </c>
      <c r="I54" s="5">
        <f t="shared" si="4"/>
        <v>46357</v>
      </c>
      <c r="J54" s="24"/>
      <c r="K54" s="5">
        <f t="shared" si="5"/>
        <v>46357</v>
      </c>
    </row>
    <row r="55" spans="2:11" x14ac:dyDescent="0.25">
      <c r="B55" s="22" t="str">
        <f>(IF(C55="","",ROUND(IF(COUNTIF('Plan your Activities'!$A$1:$Z$1,C55)&gt;0,ROUNDUP(B54,0),B54+0.01),2)))</f>
        <v/>
      </c>
      <c r="D55" s="39"/>
      <c r="E55" s="43"/>
      <c r="F55" s="44">
        <f>IFERROR(VLOOKUP(E55,$B$6:$I$200,8,FALSE),'Plan your Plan'!$C$6)</f>
        <v>46357</v>
      </c>
      <c r="G55" s="45"/>
      <c r="H55" s="2">
        <f>G55*VLOOKUP('Plan your Plan'!$C$13,'Plan your Plan'!$J$4:$K$9,2,FALSE)</f>
        <v>0</v>
      </c>
      <c r="I55" s="5">
        <f t="shared" si="4"/>
        <v>46357</v>
      </c>
      <c r="J55" s="24"/>
      <c r="K55" s="5">
        <f t="shared" si="5"/>
        <v>46357</v>
      </c>
    </row>
    <row r="56" spans="2:11" x14ac:dyDescent="0.25">
      <c r="B56" s="22" t="str">
        <f>(IF(C56="","",ROUND(IF(COUNTIF('Plan your Activities'!$A$1:$Z$1,C56)&gt;0,ROUNDUP(B55,0),B55+0.01),2)))</f>
        <v/>
      </c>
      <c r="D56" s="39"/>
      <c r="E56" s="43"/>
      <c r="F56" s="44">
        <f>IFERROR(VLOOKUP(E56,$B$6:$I$200,8,FALSE),'Plan your Plan'!$C$6)</f>
        <v>46357</v>
      </c>
      <c r="G56" s="45"/>
      <c r="H56" s="2">
        <f>G56*VLOOKUP('Plan your Plan'!$C$13,'Plan your Plan'!$J$4:$K$9,2,FALSE)</f>
        <v>0</v>
      </c>
      <c r="I56" s="5">
        <f t="shared" si="4"/>
        <v>46357</v>
      </c>
      <c r="J56" s="24"/>
      <c r="K56" s="5">
        <f t="shared" si="5"/>
        <v>46357</v>
      </c>
    </row>
    <row r="57" spans="2:11" x14ac:dyDescent="0.25">
      <c r="B57" s="22" t="str">
        <f>(IF(C57="","",ROUND(IF(COUNTIF('Plan your Activities'!$A$1:$Z$1,C57)&gt;0,ROUNDUP(B56,0),B56+0.01),2)))</f>
        <v/>
      </c>
      <c r="D57" s="39"/>
      <c r="E57" s="43"/>
      <c r="F57" s="44">
        <f>IFERROR(VLOOKUP(E57,$B$6:$I$200,8,FALSE),'Plan your Plan'!$C$6)</f>
        <v>46357</v>
      </c>
      <c r="G57" s="45"/>
      <c r="H57" s="2">
        <f>G57*VLOOKUP('Plan your Plan'!$C$13,'Plan your Plan'!$J$4:$K$9,2,FALSE)</f>
        <v>0</v>
      </c>
      <c r="I57" s="5">
        <f t="shared" si="4"/>
        <v>46357</v>
      </c>
      <c r="J57" s="24"/>
      <c r="K57" s="5">
        <f t="shared" si="5"/>
        <v>46357</v>
      </c>
    </row>
    <row r="58" spans="2:11" x14ac:dyDescent="0.25">
      <c r="B58" s="22" t="str">
        <f>(IF(C58="","",ROUND(IF(COUNTIF('Plan your Activities'!$A$1:$Z$1,C58)&gt;0,ROUNDUP(B57,0),B57+0.01),2)))</f>
        <v/>
      </c>
      <c r="D58" s="39"/>
      <c r="E58" s="43"/>
      <c r="F58" s="44">
        <f>IFERROR(VLOOKUP(E58,$B$6:$I$200,8,FALSE),'Plan your Plan'!$C$6)</f>
        <v>46357</v>
      </c>
      <c r="G58" s="45"/>
      <c r="H58" s="2">
        <f>G58*VLOOKUP('Plan your Plan'!$C$13,'Plan your Plan'!$J$4:$K$9,2,FALSE)</f>
        <v>0</v>
      </c>
      <c r="I58" s="5">
        <f t="shared" ref="I58:I121" si="6">IF(F58="","",F58+H58)</f>
        <v>46357</v>
      </c>
      <c r="J58" s="24"/>
      <c r="K58" s="5">
        <f t="shared" ref="K58:K121" si="7">IF(F58="","",F58+(H58*J58))</f>
        <v>46357</v>
      </c>
    </row>
    <row r="59" spans="2:11" x14ac:dyDescent="0.25">
      <c r="B59" s="22" t="str">
        <f>(IF(C59="","",ROUND(IF(COUNTIF('Plan your Activities'!$A$1:$Z$1,C59)&gt;0,ROUNDUP(B58,0),B58+0.01),2)))</f>
        <v/>
      </c>
      <c r="D59" s="39"/>
      <c r="E59" s="43"/>
      <c r="F59" s="44">
        <f>IFERROR(VLOOKUP(E59,$B$6:$I$200,8,FALSE),'Plan your Plan'!$C$6)</f>
        <v>46357</v>
      </c>
      <c r="G59" s="45"/>
      <c r="H59" s="2">
        <f>G59*VLOOKUP('Plan your Plan'!$C$13,'Plan your Plan'!$J$4:$K$9,2,FALSE)</f>
        <v>0</v>
      </c>
      <c r="I59" s="5">
        <f t="shared" si="6"/>
        <v>46357</v>
      </c>
      <c r="J59" s="24"/>
      <c r="K59" s="5">
        <f t="shared" si="7"/>
        <v>46357</v>
      </c>
    </row>
    <row r="60" spans="2:11" x14ac:dyDescent="0.25">
      <c r="B60" s="22" t="str">
        <f>(IF(C60="","",ROUND(IF(COUNTIF('Plan your Activities'!$A$1:$Z$1,C60)&gt;0,ROUNDUP(B59,0),B59+0.01),2)))</f>
        <v/>
      </c>
      <c r="D60" s="39"/>
      <c r="E60" s="43"/>
      <c r="F60" s="44">
        <f>IFERROR(VLOOKUP(E60,$B$6:$I$200,8,FALSE),'Plan your Plan'!$C$6)</f>
        <v>46357</v>
      </c>
      <c r="G60" s="45"/>
      <c r="H60" s="2">
        <f>G60*VLOOKUP('Plan your Plan'!$C$13,'Plan your Plan'!$J$4:$K$9,2,FALSE)</f>
        <v>0</v>
      </c>
      <c r="I60" s="5">
        <f t="shared" si="6"/>
        <v>46357</v>
      </c>
      <c r="J60" s="24"/>
      <c r="K60" s="5">
        <f t="shared" si="7"/>
        <v>46357</v>
      </c>
    </row>
    <row r="61" spans="2:11" x14ac:dyDescent="0.25">
      <c r="B61" s="22" t="str">
        <f>(IF(C61="","",ROUND(IF(COUNTIF('Plan your Activities'!$A$1:$Z$1,C61)&gt;0,ROUNDUP(B60,0),B60+0.01),2)))</f>
        <v/>
      </c>
      <c r="D61" s="39"/>
      <c r="E61" s="43"/>
      <c r="F61" s="44">
        <f>IFERROR(VLOOKUP(E61,$B$6:$I$200,8,FALSE),'Plan your Plan'!$C$6)</f>
        <v>46357</v>
      </c>
      <c r="G61" s="45"/>
      <c r="H61" s="2">
        <f>G61*VLOOKUP('Plan your Plan'!$C$13,'Plan your Plan'!$J$4:$K$9,2,FALSE)</f>
        <v>0</v>
      </c>
      <c r="I61" s="5">
        <f t="shared" si="6"/>
        <v>46357</v>
      </c>
      <c r="J61" s="24"/>
      <c r="K61" s="5">
        <f t="shared" si="7"/>
        <v>46357</v>
      </c>
    </row>
    <row r="62" spans="2:11" x14ac:dyDescent="0.25">
      <c r="B62" s="22" t="str">
        <f>(IF(C62="","",ROUND(IF(COUNTIF('Plan your Activities'!$A$1:$Z$1,C62)&gt;0,ROUNDUP(B61,0),B61+0.01),2)))</f>
        <v/>
      </c>
      <c r="D62" s="39"/>
      <c r="E62" s="43"/>
      <c r="F62" s="44">
        <f>IFERROR(VLOOKUP(E62,$B$6:$I$200,8,FALSE),'Plan your Plan'!$C$6)</f>
        <v>46357</v>
      </c>
      <c r="G62" s="45"/>
      <c r="H62" s="2">
        <f>G62*VLOOKUP('Plan your Plan'!$C$13,'Plan your Plan'!$J$4:$K$9,2,FALSE)</f>
        <v>0</v>
      </c>
      <c r="I62" s="5">
        <f t="shared" si="6"/>
        <v>46357</v>
      </c>
      <c r="J62" s="24"/>
      <c r="K62" s="5">
        <f t="shared" si="7"/>
        <v>46357</v>
      </c>
    </row>
    <row r="63" spans="2:11" x14ac:dyDescent="0.25">
      <c r="B63" s="22" t="str">
        <f>(IF(C63="","",ROUND(IF(COUNTIF('Plan your Activities'!$A$1:$Z$1,C63)&gt;0,ROUNDUP(B62,0),B62+0.01),2)))</f>
        <v/>
      </c>
      <c r="D63" s="39"/>
      <c r="E63" s="43"/>
      <c r="F63" s="44">
        <f>IFERROR(VLOOKUP(E63,$B$6:$I$200,8,FALSE),'Plan your Plan'!$C$6)</f>
        <v>46357</v>
      </c>
      <c r="G63" s="45"/>
      <c r="H63" s="2">
        <f>G63*VLOOKUP('Plan your Plan'!$C$13,'Plan your Plan'!$J$4:$K$9,2,FALSE)</f>
        <v>0</v>
      </c>
      <c r="I63" s="5">
        <f t="shared" si="6"/>
        <v>46357</v>
      </c>
      <c r="J63" s="24"/>
      <c r="K63" s="5">
        <f t="shared" si="7"/>
        <v>46357</v>
      </c>
    </row>
    <row r="64" spans="2:11" x14ac:dyDescent="0.25">
      <c r="B64" s="22" t="str">
        <f>(IF(C64="","",ROUND(IF(COUNTIF('Plan your Activities'!$A$1:$Z$1,C64)&gt;0,ROUNDUP(B63,0),B63+0.01),2)))</f>
        <v/>
      </c>
      <c r="D64" s="39"/>
      <c r="E64" s="43"/>
      <c r="F64" s="44">
        <f>IFERROR(VLOOKUP(E64,$B$6:$I$200,8,FALSE),'Plan your Plan'!$C$6)</f>
        <v>46357</v>
      </c>
      <c r="G64" s="45"/>
      <c r="H64" s="2">
        <f>G64*VLOOKUP('Plan your Plan'!$C$13,'Plan your Plan'!$J$4:$K$9,2,FALSE)</f>
        <v>0</v>
      </c>
      <c r="I64" s="5">
        <f t="shared" si="6"/>
        <v>46357</v>
      </c>
      <c r="J64" s="24"/>
      <c r="K64" s="5">
        <f t="shared" si="7"/>
        <v>46357</v>
      </c>
    </row>
    <row r="65" spans="2:11" x14ac:dyDescent="0.25">
      <c r="B65" s="22" t="str">
        <f>(IF(C65="","",ROUND(IF(COUNTIF('Plan your Activities'!$A$1:$Z$1,C65)&gt;0,ROUNDUP(B64,0),B64+0.01),2)))</f>
        <v/>
      </c>
      <c r="D65" s="39"/>
      <c r="E65" s="43"/>
      <c r="F65" s="44">
        <f>IFERROR(VLOOKUP(E65,$B$6:$I$200,8,FALSE),'Plan your Plan'!$C$6)</f>
        <v>46357</v>
      </c>
      <c r="G65" s="45"/>
      <c r="H65" s="2">
        <f>G65*VLOOKUP('Plan your Plan'!$C$13,'Plan your Plan'!$J$4:$K$9,2,FALSE)</f>
        <v>0</v>
      </c>
      <c r="I65" s="5">
        <f t="shared" si="6"/>
        <v>46357</v>
      </c>
      <c r="J65" s="24"/>
      <c r="K65" s="5">
        <f t="shared" si="7"/>
        <v>46357</v>
      </c>
    </row>
    <row r="66" spans="2:11" x14ac:dyDescent="0.25">
      <c r="B66" s="22" t="str">
        <f>(IF(C66="","",ROUND(IF(COUNTIF('Plan your Activities'!$A$1:$Z$1,C66)&gt;0,ROUNDUP(B65,0),B65+0.01),2)))</f>
        <v/>
      </c>
      <c r="D66" s="39"/>
      <c r="E66" s="43"/>
      <c r="F66" s="44">
        <f>IFERROR(VLOOKUP(E66,$B$6:$I$200,8,FALSE),'Plan your Plan'!$C$6)</f>
        <v>46357</v>
      </c>
      <c r="G66" s="45"/>
      <c r="H66" s="2">
        <f>G66*VLOOKUP('Plan your Plan'!$C$13,'Plan your Plan'!$J$4:$K$9,2,FALSE)</f>
        <v>0</v>
      </c>
      <c r="I66" s="5">
        <f t="shared" si="6"/>
        <v>46357</v>
      </c>
      <c r="J66" s="24"/>
      <c r="K66" s="5">
        <f t="shared" si="7"/>
        <v>46357</v>
      </c>
    </row>
    <row r="67" spans="2:11" x14ac:dyDescent="0.25">
      <c r="B67" s="22" t="str">
        <f>(IF(C67="","",ROUND(IF(COUNTIF('Plan your Activities'!$A$1:$Z$1,C67)&gt;0,ROUNDUP(B66,0),B66+0.01),2)))</f>
        <v/>
      </c>
      <c r="D67" s="39"/>
      <c r="E67" s="43"/>
      <c r="F67" s="44">
        <f>IFERROR(VLOOKUP(E67,$B$6:$I$200,8,FALSE),'Plan your Plan'!$C$6)</f>
        <v>46357</v>
      </c>
      <c r="G67" s="45"/>
      <c r="H67" s="2">
        <f>G67*VLOOKUP('Plan your Plan'!$C$13,'Plan your Plan'!$J$4:$K$9,2,FALSE)</f>
        <v>0</v>
      </c>
      <c r="I67" s="5">
        <f t="shared" si="6"/>
        <v>46357</v>
      </c>
      <c r="J67" s="24"/>
      <c r="K67" s="5">
        <f t="shared" si="7"/>
        <v>46357</v>
      </c>
    </row>
    <row r="68" spans="2:11" x14ac:dyDescent="0.25">
      <c r="B68" s="22" t="str">
        <f>(IF(C68="","",ROUND(IF(COUNTIF('Plan your Activities'!$A$1:$Z$1,C68)&gt;0,ROUNDUP(B67,0),B67+0.01),2)))</f>
        <v/>
      </c>
      <c r="D68" s="39"/>
      <c r="E68" s="43"/>
      <c r="F68" s="44">
        <f>IFERROR(VLOOKUP(E68,$B$6:$I$200,8,FALSE),'Plan your Plan'!$C$6)</f>
        <v>46357</v>
      </c>
      <c r="G68" s="45"/>
      <c r="H68" s="2">
        <f>G68*VLOOKUP('Plan your Plan'!$C$13,'Plan your Plan'!$J$4:$K$9,2,FALSE)</f>
        <v>0</v>
      </c>
      <c r="I68" s="5">
        <f t="shared" si="6"/>
        <v>46357</v>
      </c>
      <c r="J68" s="24"/>
      <c r="K68" s="5">
        <f t="shared" si="7"/>
        <v>46357</v>
      </c>
    </row>
    <row r="69" spans="2:11" x14ac:dyDescent="0.25">
      <c r="B69" s="22" t="str">
        <f>(IF(C69="","",ROUND(IF(COUNTIF('Plan your Activities'!$A$1:$Z$1,C69)&gt;0,ROUNDUP(B68,0),B68+0.01),2)))</f>
        <v/>
      </c>
      <c r="D69" s="39"/>
      <c r="E69" s="43"/>
      <c r="F69" s="44">
        <f>IFERROR(VLOOKUP(E69,$B$6:$I$200,8,FALSE),'Plan your Plan'!$C$6)</f>
        <v>46357</v>
      </c>
      <c r="G69" s="45"/>
      <c r="H69" s="2">
        <f>G69*VLOOKUP('Plan your Plan'!$C$13,'Plan your Plan'!$J$4:$K$9,2,FALSE)</f>
        <v>0</v>
      </c>
      <c r="I69" s="5">
        <f t="shared" si="6"/>
        <v>46357</v>
      </c>
      <c r="J69" s="24"/>
      <c r="K69" s="5">
        <f t="shared" si="7"/>
        <v>46357</v>
      </c>
    </row>
    <row r="70" spans="2:11" x14ac:dyDescent="0.25">
      <c r="B70" s="22" t="str">
        <f>(IF(C70="","",ROUND(IF(COUNTIF('Plan your Activities'!$A$1:$Z$1,C70)&gt;0,ROUNDUP(B69,0),B69+0.01),2)))</f>
        <v/>
      </c>
      <c r="D70" s="39"/>
      <c r="E70" s="43"/>
      <c r="F70" s="44">
        <f>IFERROR(VLOOKUP(E70,$B$6:$I$200,8,FALSE),'Plan your Plan'!$C$6)</f>
        <v>46357</v>
      </c>
      <c r="G70" s="45"/>
      <c r="H70" s="2">
        <f>G70*VLOOKUP('Plan your Plan'!$C$13,'Plan your Plan'!$J$4:$K$9,2,FALSE)</f>
        <v>0</v>
      </c>
      <c r="I70" s="5">
        <f t="shared" si="6"/>
        <v>46357</v>
      </c>
      <c r="J70" s="24"/>
      <c r="K70" s="5">
        <f t="shared" si="7"/>
        <v>46357</v>
      </c>
    </row>
    <row r="71" spans="2:11" x14ac:dyDescent="0.25">
      <c r="B71" s="22" t="str">
        <f>(IF(C71="","",ROUND(IF(COUNTIF('Plan your Activities'!$A$1:$Z$1,C71)&gt;0,ROUNDUP(B70,0),B70+0.01),2)))</f>
        <v/>
      </c>
      <c r="D71" s="39"/>
      <c r="E71" s="43"/>
      <c r="F71" s="44">
        <f>IFERROR(VLOOKUP(E71,$B$6:$I$200,8,FALSE),'Plan your Plan'!$C$6)</f>
        <v>46357</v>
      </c>
      <c r="G71" s="45"/>
      <c r="H71" s="2">
        <f>G71*VLOOKUP('Plan your Plan'!$C$13,'Plan your Plan'!$J$4:$K$9,2,FALSE)</f>
        <v>0</v>
      </c>
      <c r="I71" s="5">
        <f t="shared" si="6"/>
        <v>46357</v>
      </c>
      <c r="J71" s="24"/>
      <c r="K71" s="5">
        <f t="shared" si="7"/>
        <v>46357</v>
      </c>
    </row>
    <row r="72" spans="2:11" x14ac:dyDescent="0.25">
      <c r="B72" s="22" t="str">
        <f>(IF(C72="","",ROUND(IF(COUNTIF('Plan your Activities'!$A$1:$Z$1,C72)&gt;0,ROUNDUP(B71,0),B71+0.01),2)))</f>
        <v/>
      </c>
      <c r="D72" s="39"/>
      <c r="E72" s="43"/>
      <c r="F72" s="44">
        <f>IFERROR(VLOOKUP(E72,$B$6:$I$200,8,FALSE),'Plan your Plan'!$C$6)</f>
        <v>46357</v>
      </c>
      <c r="G72" s="45"/>
      <c r="H72" s="2">
        <f>G72*VLOOKUP('Plan your Plan'!$C$13,'Plan your Plan'!$J$4:$K$9,2,FALSE)</f>
        <v>0</v>
      </c>
      <c r="I72" s="5">
        <f t="shared" si="6"/>
        <v>46357</v>
      </c>
      <c r="J72" s="24"/>
      <c r="K72" s="5">
        <f t="shared" si="7"/>
        <v>46357</v>
      </c>
    </row>
    <row r="73" spans="2:11" x14ac:dyDescent="0.25">
      <c r="B73" s="22" t="str">
        <f>(IF(C73="","",ROUND(IF(COUNTIF('Plan your Activities'!$A$1:$Z$1,C73)&gt;0,ROUNDUP(B72,0),B72+0.01),2)))</f>
        <v/>
      </c>
      <c r="D73" s="39"/>
      <c r="E73" s="43"/>
      <c r="F73" s="44">
        <f>IFERROR(VLOOKUP(E73,$B$6:$I$200,8,FALSE),'Plan your Plan'!$C$6)</f>
        <v>46357</v>
      </c>
      <c r="G73" s="45"/>
      <c r="H73" s="2">
        <f>G73*VLOOKUP('Plan your Plan'!$C$13,'Plan your Plan'!$J$4:$K$9,2,FALSE)</f>
        <v>0</v>
      </c>
      <c r="I73" s="5">
        <f t="shared" si="6"/>
        <v>46357</v>
      </c>
      <c r="J73" s="24"/>
      <c r="K73" s="5">
        <f t="shared" si="7"/>
        <v>46357</v>
      </c>
    </row>
    <row r="74" spans="2:11" x14ac:dyDescent="0.25">
      <c r="B74" s="22" t="str">
        <f>(IF(C74="","",ROUND(IF(COUNTIF('Plan your Activities'!$A$1:$Z$1,C74)&gt;0,ROUNDUP(B73,0),B73+0.01),2)))</f>
        <v/>
      </c>
      <c r="D74" s="39"/>
      <c r="E74" s="43"/>
      <c r="F74" s="44">
        <f>IFERROR(VLOOKUP(E74,$B$6:$I$200,8,FALSE),'Plan your Plan'!$C$6)</f>
        <v>46357</v>
      </c>
      <c r="G74" s="45"/>
      <c r="H74" s="2">
        <f>G74*VLOOKUP('Plan your Plan'!$C$13,'Plan your Plan'!$J$4:$K$9,2,FALSE)</f>
        <v>0</v>
      </c>
      <c r="I74" s="5">
        <f t="shared" si="6"/>
        <v>46357</v>
      </c>
      <c r="J74" s="24"/>
      <c r="K74" s="5">
        <f t="shared" si="7"/>
        <v>46357</v>
      </c>
    </row>
    <row r="75" spans="2:11" x14ac:dyDescent="0.25">
      <c r="B75" s="22" t="str">
        <f>(IF(C75="","",ROUND(IF(COUNTIF('Plan your Activities'!$A$1:$Z$1,C75)&gt;0,ROUNDUP(B74,0),B74+0.01),2)))</f>
        <v/>
      </c>
      <c r="D75" s="39"/>
      <c r="E75" s="43"/>
      <c r="F75" s="44">
        <f>IFERROR(VLOOKUP(E75,$B$6:$I$200,8,FALSE),'Plan your Plan'!$C$6)</f>
        <v>46357</v>
      </c>
      <c r="G75" s="45"/>
      <c r="H75" s="2">
        <f>G75*VLOOKUP('Plan your Plan'!$C$13,'Plan your Plan'!$J$4:$K$9,2,FALSE)</f>
        <v>0</v>
      </c>
      <c r="I75" s="5">
        <f t="shared" si="6"/>
        <v>46357</v>
      </c>
      <c r="J75" s="24"/>
      <c r="K75" s="5">
        <f t="shared" si="7"/>
        <v>46357</v>
      </c>
    </row>
    <row r="76" spans="2:11" x14ac:dyDescent="0.25">
      <c r="B76" s="22" t="str">
        <f>(IF(C76="","",ROUND(IF(COUNTIF('Plan your Activities'!$A$1:$Z$1,C76)&gt;0,ROUNDUP(B75,0),B75+0.01),2)))</f>
        <v/>
      </c>
      <c r="D76" s="39"/>
      <c r="E76" s="43"/>
      <c r="F76" s="44">
        <f>IFERROR(VLOOKUP(E76,$B$6:$I$200,8,FALSE),'Plan your Plan'!$C$6)</f>
        <v>46357</v>
      </c>
      <c r="G76" s="45"/>
      <c r="H76" s="2">
        <f>G76*VLOOKUP('Plan your Plan'!$C$13,'Plan your Plan'!$J$4:$K$9,2,FALSE)</f>
        <v>0</v>
      </c>
      <c r="I76" s="5">
        <f t="shared" si="6"/>
        <v>46357</v>
      </c>
      <c r="J76" s="24"/>
      <c r="K76" s="5">
        <f t="shared" si="7"/>
        <v>46357</v>
      </c>
    </row>
    <row r="77" spans="2:11" x14ac:dyDescent="0.25">
      <c r="B77" s="22" t="str">
        <f>(IF(C77="","",ROUND(IF(COUNTIF('Plan your Activities'!$A$1:$Z$1,C77)&gt;0,ROUNDUP(B76,0),B76+0.01),2)))</f>
        <v/>
      </c>
      <c r="D77" s="39"/>
      <c r="E77" s="43"/>
      <c r="F77" s="44">
        <f>IFERROR(VLOOKUP(E77,$B$6:$I$200,8,FALSE),'Plan your Plan'!$C$6)</f>
        <v>46357</v>
      </c>
      <c r="G77" s="45"/>
      <c r="H77" s="2">
        <f>G77*VLOOKUP('Plan your Plan'!$C$13,'Plan your Plan'!$J$4:$K$9,2,FALSE)</f>
        <v>0</v>
      </c>
      <c r="I77" s="5">
        <f t="shared" si="6"/>
        <v>46357</v>
      </c>
      <c r="J77" s="24"/>
      <c r="K77" s="5">
        <f t="shared" si="7"/>
        <v>46357</v>
      </c>
    </row>
    <row r="78" spans="2:11" x14ac:dyDescent="0.25">
      <c r="B78" s="22" t="str">
        <f>(IF(C78="","",ROUND(IF(COUNTIF('Plan your Activities'!$A$1:$Z$1,C78)&gt;0,ROUNDUP(B77,0),B77+0.01),2)))</f>
        <v/>
      </c>
      <c r="D78" s="39"/>
      <c r="E78" s="43"/>
      <c r="F78" s="44">
        <f>IFERROR(VLOOKUP(E78,$B$6:$I$200,8,FALSE),'Plan your Plan'!$C$6)</f>
        <v>46357</v>
      </c>
      <c r="G78" s="45"/>
      <c r="H78" s="2">
        <f>G78*VLOOKUP('Plan your Plan'!$C$13,'Plan your Plan'!$J$4:$K$9,2,FALSE)</f>
        <v>0</v>
      </c>
      <c r="I78" s="5">
        <f t="shared" si="6"/>
        <v>46357</v>
      </c>
      <c r="J78" s="24"/>
      <c r="K78" s="5">
        <f t="shared" si="7"/>
        <v>46357</v>
      </c>
    </row>
    <row r="79" spans="2:11" x14ac:dyDescent="0.25">
      <c r="B79" s="22" t="str">
        <f>(IF(C79="","",ROUND(IF(COUNTIF('Plan your Activities'!$A$1:$Z$1,C79)&gt;0,ROUNDUP(B78,0),B78+0.01),2)))</f>
        <v/>
      </c>
      <c r="D79" s="39"/>
      <c r="E79" s="43"/>
      <c r="F79" s="44">
        <f>IFERROR(VLOOKUP(E79,$B$6:$I$200,8,FALSE),'Plan your Plan'!$C$6)</f>
        <v>46357</v>
      </c>
      <c r="G79" s="45"/>
      <c r="H79" s="2">
        <f>G79*VLOOKUP('Plan your Plan'!$C$13,'Plan your Plan'!$J$4:$K$9,2,FALSE)</f>
        <v>0</v>
      </c>
      <c r="I79" s="5">
        <f t="shared" si="6"/>
        <v>46357</v>
      </c>
      <c r="J79" s="24"/>
      <c r="K79" s="5">
        <f t="shared" si="7"/>
        <v>46357</v>
      </c>
    </row>
    <row r="80" spans="2:11" x14ac:dyDescent="0.25">
      <c r="B80" s="22" t="str">
        <f>(IF(C80="","",ROUND(IF(COUNTIF('Plan your Activities'!$A$1:$Z$1,C80)&gt;0,ROUNDUP(B79,0),B79+0.01),2)))</f>
        <v/>
      </c>
      <c r="D80" s="39"/>
      <c r="E80" s="43"/>
      <c r="F80" s="44">
        <f>IFERROR(VLOOKUP(E80,$B$6:$I$200,8,FALSE),'Plan your Plan'!$C$6)</f>
        <v>46357</v>
      </c>
      <c r="G80" s="45"/>
      <c r="H80" s="2">
        <f>G80*VLOOKUP('Plan your Plan'!$C$13,'Plan your Plan'!$J$4:$K$9,2,FALSE)</f>
        <v>0</v>
      </c>
      <c r="I80" s="5">
        <f t="shared" si="6"/>
        <v>46357</v>
      </c>
      <c r="J80" s="24"/>
      <c r="K80" s="5">
        <f t="shared" si="7"/>
        <v>46357</v>
      </c>
    </row>
    <row r="81" spans="2:11" x14ac:dyDescent="0.25">
      <c r="B81" s="22" t="str">
        <f>(IF(C81="","",ROUND(IF(COUNTIF('Plan your Activities'!$A$1:$Z$1,C81)&gt;0,ROUNDUP(B80,0),B80+0.01),2)))</f>
        <v/>
      </c>
      <c r="D81" s="39"/>
      <c r="E81" s="43"/>
      <c r="F81" s="44">
        <f>IFERROR(VLOOKUP(E81,$B$6:$I$200,8,FALSE),'Plan your Plan'!$C$6)</f>
        <v>46357</v>
      </c>
      <c r="G81" s="45"/>
      <c r="H81" s="2">
        <f>G81*VLOOKUP('Plan your Plan'!$C$13,'Plan your Plan'!$J$4:$K$9,2,FALSE)</f>
        <v>0</v>
      </c>
      <c r="I81" s="5">
        <f t="shared" si="6"/>
        <v>46357</v>
      </c>
      <c r="J81" s="24"/>
      <c r="K81" s="5">
        <f t="shared" si="7"/>
        <v>46357</v>
      </c>
    </row>
    <row r="82" spans="2:11" x14ac:dyDescent="0.25">
      <c r="B82" s="22" t="str">
        <f>(IF(C82="","",ROUND(IF(COUNTIF('Plan your Activities'!$A$1:$Z$1,C82)&gt;0,ROUNDUP(B81,0),B81+0.01),2)))</f>
        <v/>
      </c>
      <c r="D82" s="39"/>
      <c r="E82" s="43"/>
      <c r="F82" s="44">
        <f>IFERROR(VLOOKUP(E82,$B$6:$I$200,8,FALSE),'Plan your Plan'!$C$6)</f>
        <v>46357</v>
      </c>
      <c r="G82" s="45"/>
      <c r="H82" s="2">
        <f>G82*VLOOKUP('Plan your Plan'!$C$13,'Plan your Plan'!$J$4:$K$9,2,FALSE)</f>
        <v>0</v>
      </c>
      <c r="I82" s="5">
        <f t="shared" si="6"/>
        <v>46357</v>
      </c>
      <c r="J82" s="24"/>
      <c r="K82" s="5">
        <f t="shared" si="7"/>
        <v>46357</v>
      </c>
    </row>
    <row r="83" spans="2:11" x14ac:dyDescent="0.25">
      <c r="B83" s="22" t="str">
        <f>(IF(C83="","",ROUND(IF(COUNTIF('Plan your Activities'!$A$1:$Z$1,C83)&gt;0,ROUNDUP(B82,0),B82+0.01),2)))</f>
        <v/>
      </c>
      <c r="D83" s="39"/>
      <c r="E83" s="43"/>
      <c r="F83" s="44">
        <f>IFERROR(VLOOKUP(E83,$B$6:$I$200,8,FALSE),'Plan your Plan'!$C$6)</f>
        <v>46357</v>
      </c>
      <c r="G83" s="45"/>
      <c r="H83" s="2">
        <f>G83*VLOOKUP('Plan your Plan'!$C$13,'Plan your Plan'!$J$4:$K$9,2,FALSE)</f>
        <v>0</v>
      </c>
      <c r="I83" s="5">
        <f t="shared" si="6"/>
        <v>46357</v>
      </c>
      <c r="J83" s="24"/>
      <c r="K83" s="5">
        <f t="shared" si="7"/>
        <v>46357</v>
      </c>
    </row>
    <row r="84" spans="2:11" x14ac:dyDescent="0.25">
      <c r="B84" s="22" t="str">
        <f>(IF(C84="","",ROUND(IF(COUNTIF('Plan your Activities'!$A$1:$Z$1,C84)&gt;0,ROUNDUP(B83,0),B83+0.01),2)))</f>
        <v/>
      </c>
      <c r="D84" s="39"/>
      <c r="E84" s="43"/>
      <c r="F84" s="44">
        <f>IFERROR(VLOOKUP(E84,$B$6:$I$200,8,FALSE),'Plan your Plan'!$C$6)</f>
        <v>46357</v>
      </c>
      <c r="G84" s="45"/>
      <c r="H84" s="2">
        <f>G84*VLOOKUP('Plan your Plan'!$C$13,'Plan your Plan'!$J$4:$K$9,2,FALSE)</f>
        <v>0</v>
      </c>
      <c r="I84" s="5">
        <f t="shared" si="6"/>
        <v>46357</v>
      </c>
      <c r="J84" s="24"/>
      <c r="K84" s="5">
        <f t="shared" si="7"/>
        <v>46357</v>
      </c>
    </row>
    <row r="85" spans="2:11" x14ac:dyDescent="0.25">
      <c r="B85" s="22" t="str">
        <f>(IF(C85="","",ROUND(IF(COUNTIF('Plan your Activities'!$A$1:$Z$1,C85)&gt;0,ROUNDUP(B84,0),B84+0.01),2)))</f>
        <v/>
      </c>
      <c r="D85" s="39"/>
      <c r="E85" s="43"/>
      <c r="F85" s="44">
        <f>IFERROR(VLOOKUP(E85,$B$6:$I$200,8,FALSE),'Plan your Plan'!$C$6)</f>
        <v>46357</v>
      </c>
      <c r="G85" s="45"/>
      <c r="H85" s="2">
        <f>G85*VLOOKUP('Plan your Plan'!$C$13,'Plan your Plan'!$J$4:$K$9,2,FALSE)</f>
        <v>0</v>
      </c>
      <c r="I85" s="5">
        <f t="shared" si="6"/>
        <v>46357</v>
      </c>
      <c r="J85" s="24"/>
      <c r="K85" s="5">
        <f t="shared" si="7"/>
        <v>46357</v>
      </c>
    </row>
    <row r="86" spans="2:11" x14ac:dyDescent="0.25">
      <c r="B86" s="22" t="str">
        <f>(IF(C86="","",ROUND(IF(COUNTIF('Plan your Activities'!$A$1:$Z$1,C86)&gt;0,ROUNDUP(B85,0),B85+0.01),2)))</f>
        <v/>
      </c>
      <c r="D86" s="39"/>
      <c r="E86" s="43"/>
      <c r="F86" s="44">
        <f>IFERROR(VLOOKUP(E86,$B$6:$I$200,8,FALSE),'Plan your Plan'!$C$6)</f>
        <v>46357</v>
      </c>
      <c r="G86" s="45"/>
      <c r="H86" s="2">
        <f>G86*VLOOKUP('Plan your Plan'!$C$13,'Plan your Plan'!$J$4:$K$9,2,FALSE)</f>
        <v>0</v>
      </c>
      <c r="I86" s="5">
        <f t="shared" si="6"/>
        <v>46357</v>
      </c>
      <c r="J86" s="24"/>
      <c r="K86" s="5">
        <f t="shared" si="7"/>
        <v>46357</v>
      </c>
    </row>
    <row r="87" spans="2:11" x14ac:dyDescent="0.25">
      <c r="B87" s="22" t="str">
        <f>(IF(C87="","",ROUND(IF(COUNTIF('Plan your Activities'!$A$1:$Z$1,C87)&gt;0,ROUNDUP(B86,0),B86+0.01),2)))</f>
        <v/>
      </c>
      <c r="D87" s="39"/>
      <c r="E87" s="43"/>
      <c r="F87" s="44">
        <f>IFERROR(VLOOKUP(E87,$B$6:$I$200,8,FALSE),'Plan your Plan'!$C$6)</f>
        <v>46357</v>
      </c>
      <c r="G87" s="45"/>
      <c r="H87" s="2">
        <f>G87*VLOOKUP('Plan your Plan'!$C$13,'Plan your Plan'!$J$4:$K$9,2,FALSE)</f>
        <v>0</v>
      </c>
      <c r="I87" s="5">
        <f t="shared" si="6"/>
        <v>46357</v>
      </c>
      <c r="J87" s="24"/>
      <c r="K87" s="5">
        <f t="shared" si="7"/>
        <v>46357</v>
      </c>
    </row>
    <row r="88" spans="2:11" x14ac:dyDescent="0.25">
      <c r="B88" s="22" t="str">
        <f>(IF(C88="","",ROUND(IF(COUNTIF('Plan your Activities'!$A$1:$Z$1,C88)&gt;0,ROUNDUP(B87,0),B87+0.01),2)))</f>
        <v/>
      </c>
      <c r="D88" s="39"/>
      <c r="E88" s="43"/>
      <c r="F88" s="44">
        <f>IFERROR(VLOOKUP(E88,$B$6:$I$200,8,FALSE),'Plan your Plan'!$C$6)</f>
        <v>46357</v>
      </c>
      <c r="G88" s="45"/>
      <c r="H88" s="2">
        <f>G88*VLOOKUP('Plan your Plan'!$C$13,'Plan your Plan'!$J$4:$K$9,2,FALSE)</f>
        <v>0</v>
      </c>
      <c r="I88" s="5">
        <f t="shared" si="6"/>
        <v>46357</v>
      </c>
      <c r="J88" s="24"/>
      <c r="K88" s="5">
        <f t="shared" si="7"/>
        <v>46357</v>
      </c>
    </row>
    <row r="89" spans="2:11" x14ac:dyDescent="0.25">
      <c r="B89" s="22" t="str">
        <f>(IF(C89="","",ROUND(IF(COUNTIF('Plan your Activities'!$A$1:$Z$1,C89)&gt;0,ROUNDUP(B88,0),B88+0.01),2)))</f>
        <v/>
      </c>
      <c r="D89" s="39"/>
      <c r="E89" s="43"/>
      <c r="F89" s="44">
        <f>IFERROR(VLOOKUP(E89,$B$6:$I$200,8,FALSE),'Plan your Plan'!$C$6)</f>
        <v>46357</v>
      </c>
      <c r="G89" s="45"/>
      <c r="H89" s="2">
        <f>G89*VLOOKUP('Plan your Plan'!$C$13,'Plan your Plan'!$J$4:$K$9,2,FALSE)</f>
        <v>0</v>
      </c>
      <c r="I89" s="5">
        <f t="shared" si="6"/>
        <v>46357</v>
      </c>
      <c r="J89" s="24"/>
      <c r="K89" s="5">
        <f t="shared" si="7"/>
        <v>46357</v>
      </c>
    </row>
    <row r="90" spans="2:11" x14ac:dyDescent="0.25">
      <c r="B90" s="22" t="str">
        <f>(IF(C90="","",ROUND(IF(COUNTIF('Plan your Activities'!$A$1:$Z$1,C90)&gt;0,ROUNDUP(B89,0),B89+0.01),2)))</f>
        <v/>
      </c>
      <c r="D90" s="39"/>
      <c r="E90" s="43"/>
      <c r="F90" s="44">
        <f>IFERROR(VLOOKUP(E90,$B$6:$I$200,8,FALSE),'Plan your Plan'!$C$6)</f>
        <v>46357</v>
      </c>
      <c r="G90" s="45"/>
      <c r="H90" s="2">
        <f>G90*VLOOKUP('Plan your Plan'!$C$13,'Plan your Plan'!$J$4:$K$9,2,FALSE)</f>
        <v>0</v>
      </c>
      <c r="I90" s="5">
        <f t="shared" si="6"/>
        <v>46357</v>
      </c>
      <c r="J90" s="24"/>
      <c r="K90" s="5">
        <f t="shared" si="7"/>
        <v>46357</v>
      </c>
    </row>
    <row r="91" spans="2:11" x14ac:dyDescent="0.25">
      <c r="B91" s="22" t="str">
        <f>(IF(C91="","",ROUND(IF(COUNTIF('Plan your Activities'!$A$1:$Z$1,C91)&gt;0,ROUNDUP(B90,0),B90+0.01),2)))</f>
        <v/>
      </c>
      <c r="D91" s="39"/>
      <c r="E91" s="43"/>
      <c r="F91" s="44">
        <f>IFERROR(VLOOKUP(E91,$B$6:$I$200,8,FALSE),'Plan your Plan'!$C$6)</f>
        <v>46357</v>
      </c>
      <c r="G91" s="45"/>
      <c r="H91" s="2">
        <f>G91*VLOOKUP('Plan your Plan'!$C$13,'Plan your Plan'!$J$4:$K$9,2,FALSE)</f>
        <v>0</v>
      </c>
      <c r="I91" s="5">
        <f t="shared" si="6"/>
        <v>46357</v>
      </c>
      <c r="J91" s="24"/>
      <c r="K91" s="5">
        <f t="shared" si="7"/>
        <v>46357</v>
      </c>
    </row>
    <row r="92" spans="2:11" x14ac:dyDescent="0.25">
      <c r="B92" s="22" t="str">
        <f>(IF(C92="","",ROUND(IF(COUNTIF('Plan your Activities'!$A$1:$Z$1,C92)&gt;0,ROUNDUP(B91,0),B91+0.01),2)))</f>
        <v/>
      </c>
      <c r="D92" s="39"/>
      <c r="E92" s="43"/>
      <c r="F92" s="44">
        <f>IFERROR(VLOOKUP(E92,$B$6:$I$200,8,FALSE),'Plan your Plan'!$C$6)</f>
        <v>46357</v>
      </c>
      <c r="G92" s="45"/>
      <c r="H92" s="2">
        <f>G92*VLOOKUP('Plan your Plan'!$C$13,'Plan your Plan'!$J$4:$K$9,2,FALSE)</f>
        <v>0</v>
      </c>
      <c r="I92" s="5">
        <f t="shared" si="6"/>
        <v>46357</v>
      </c>
      <c r="J92" s="24"/>
      <c r="K92" s="5">
        <f t="shared" si="7"/>
        <v>46357</v>
      </c>
    </row>
    <row r="93" spans="2:11" x14ac:dyDescent="0.25">
      <c r="B93" s="22" t="str">
        <f>(IF(C93="","",ROUND(IF(COUNTIF('Plan your Activities'!$A$1:$Z$1,C93)&gt;0,ROUNDUP(B92,0),B92+0.01),2)))</f>
        <v/>
      </c>
      <c r="D93" s="39"/>
      <c r="E93" s="43"/>
      <c r="F93" s="44">
        <f>IFERROR(VLOOKUP(E93,$B$6:$I$200,8,FALSE),'Plan your Plan'!$C$6)</f>
        <v>46357</v>
      </c>
      <c r="G93" s="45"/>
      <c r="H93" s="2">
        <f>G93*VLOOKUP('Plan your Plan'!$C$13,'Plan your Plan'!$J$4:$K$9,2,FALSE)</f>
        <v>0</v>
      </c>
      <c r="I93" s="5">
        <f t="shared" si="6"/>
        <v>46357</v>
      </c>
      <c r="J93" s="24"/>
      <c r="K93" s="5">
        <f t="shared" si="7"/>
        <v>46357</v>
      </c>
    </row>
    <row r="94" spans="2:11" x14ac:dyDescent="0.25">
      <c r="B94" s="22" t="str">
        <f>(IF(C94="","",ROUND(IF(COUNTIF('Plan your Activities'!$A$1:$Z$1,C94)&gt;0,ROUNDUP(B93,0),B93+0.01),2)))</f>
        <v/>
      </c>
      <c r="D94" s="39"/>
      <c r="E94" s="43"/>
      <c r="F94" s="44">
        <f>IFERROR(VLOOKUP(E94,$B$6:$I$200,8,FALSE),'Plan your Plan'!$C$6)</f>
        <v>46357</v>
      </c>
      <c r="G94" s="45"/>
      <c r="H94" s="2">
        <f>G94*VLOOKUP('Plan your Plan'!$C$13,'Plan your Plan'!$J$4:$K$9,2,FALSE)</f>
        <v>0</v>
      </c>
      <c r="I94" s="5">
        <f t="shared" si="6"/>
        <v>46357</v>
      </c>
      <c r="J94" s="24"/>
      <c r="K94" s="5">
        <f t="shared" si="7"/>
        <v>46357</v>
      </c>
    </row>
    <row r="95" spans="2:11" x14ac:dyDescent="0.25">
      <c r="B95" s="22" t="str">
        <f>(IF(C95="","",ROUND(IF(COUNTIF('Plan your Activities'!$A$1:$Z$1,C95)&gt;0,ROUNDUP(B94,0),B94+0.01),2)))</f>
        <v/>
      </c>
      <c r="D95" s="39"/>
      <c r="E95" s="43"/>
      <c r="F95" s="44">
        <f>IFERROR(VLOOKUP(E95,$B$6:$I$200,8,FALSE),'Plan your Plan'!$C$6)</f>
        <v>46357</v>
      </c>
      <c r="G95" s="45"/>
      <c r="H95" s="2">
        <f>G95*VLOOKUP('Plan your Plan'!$C$13,'Plan your Plan'!$J$4:$K$9,2,FALSE)</f>
        <v>0</v>
      </c>
      <c r="I95" s="5">
        <f t="shared" si="6"/>
        <v>46357</v>
      </c>
      <c r="J95" s="24"/>
      <c r="K95" s="5">
        <f t="shared" si="7"/>
        <v>46357</v>
      </c>
    </row>
    <row r="96" spans="2:11" x14ac:dyDescent="0.25">
      <c r="B96" s="22" t="str">
        <f>(IF(C96="","",ROUND(IF(COUNTIF('Plan your Activities'!$A$1:$Z$1,C96)&gt;0,ROUNDUP(B95,0),B95+0.01),2)))</f>
        <v/>
      </c>
      <c r="D96" s="39"/>
      <c r="E96" s="43"/>
      <c r="F96" s="44">
        <f>IFERROR(VLOOKUP(E96,$B$6:$I$200,8,FALSE),'Plan your Plan'!$C$6)</f>
        <v>46357</v>
      </c>
      <c r="G96" s="45"/>
      <c r="H96" s="2">
        <f>G96*VLOOKUP('Plan your Plan'!$C$13,'Plan your Plan'!$J$4:$K$9,2,FALSE)</f>
        <v>0</v>
      </c>
      <c r="I96" s="5">
        <f t="shared" si="6"/>
        <v>46357</v>
      </c>
      <c r="J96" s="24"/>
      <c r="K96" s="5">
        <f t="shared" si="7"/>
        <v>46357</v>
      </c>
    </row>
    <row r="97" spans="2:11" x14ac:dyDescent="0.25">
      <c r="B97" s="22" t="str">
        <f>(IF(C97="","",ROUND(IF(COUNTIF('Plan your Activities'!$A$1:$Z$1,C97)&gt;0,ROUNDUP(B96,0),B96+0.01),2)))</f>
        <v/>
      </c>
      <c r="D97" s="39"/>
      <c r="E97" s="43"/>
      <c r="F97" s="44">
        <f>IFERROR(VLOOKUP(E97,$B$6:$I$200,8,FALSE),'Plan your Plan'!$C$6)</f>
        <v>46357</v>
      </c>
      <c r="G97" s="45"/>
      <c r="H97" s="2">
        <f>G97*VLOOKUP('Plan your Plan'!$C$13,'Plan your Plan'!$J$4:$K$9,2,FALSE)</f>
        <v>0</v>
      </c>
      <c r="I97" s="5">
        <f t="shared" si="6"/>
        <v>46357</v>
      </c>
      <c r="J97" s="24"/>
      <c r="K97" s="5">
        <f t="shared" si="7"/>
        <v>46357</v>
      </c>
    </row>
    <row r="98" spans="2:11" x14ac:dyDescent="0.25">
      <c r="B98" s="22" t="str">
        <f>(IF(C98="","",ROUND(IF(COUNTIF('Plan your Activities'!$A$1:$Z$1,C98)&gt;0,ROUNDUP(B97,0),B97+0.01),2)))</f>
        <v/>
      </c>
      <c r="D98" s="39"/>
      <c r="E98" s="43"/>
      <c r="F98" s="44">
        <f>IFERROR(VLOOKUP(E98,$B$6:$I$200,8,FALSE),'Plan your Plan'!$C$6)</f>
        <v>46357</v>
      </c>
      <c r="G98" s="45"/>
      <c r="H98" s="2">
        <f>G98*VLOOKUP('Plan your Plan'!$C$13,'Plan your Plan'!$J$4:$K$9,2,FALSE)</f>
        <v>0</v>
      </c>
      <c r="I98" s="5">
        <f t="shared" si="6"/>
        <v>46357</v>
      </c>
      <c r="J98" s="24"/>
      <c r="K98" s="5">
        <f t="shared" si="7"/>
        <v>46357</v>
      </c>
    </row>
    <row r="99" spans="2:11" x14ac:dyDescent="0.25">
      <c r="B99" s="22" t="str">
        <f>(IF(C99="","",ROUND(IF(COUNTIF('Plan your Activities'!$A$1:$Z$1,C99)&gt;0,ROUNDUP(B98,0),B98+0.01),2)))</f>
        <v/>
      </c>
      <c r="D99" s="39"/>
      <c r="E99" s="43"/>
      <c r="F99" s="44">
        <f>IFERROR(VLOOKUP(E99,$B$6:$I$200,8,FALSE),'Plan your Plan'!$C$6)</f>
        <v>46357</v>
      </c>
      <c r="G99" s="45"/>
      <c r="H99" s="2">
        <f>G99*VLOOKUP('Plan your Plan'!$C$13,'Plan your Plan'!$J$4:$K$9,2,FALSE)</f>
        <v>0</v>
      </c>
      <c r="I99" s="5">
        <f t="shared" si="6"/>
        <v>46357</v>
      </c>
      <c r="J99" s="24"/>
      <c r="K99" s="5">
        <f t="shared" si="7"/>
        <v>46357</v>
      </c>
    </row>
    <row r="100" spans="2:11" x14ac:dyDescent="0.25">
      <c r="B100" s="22" t="str">
        <f>(IF(C100="","",ROUND(IF(COUNTIF('Plan your Activities'!$A$1:$Z$1,C100)&gt;0,ROUNDUP(B99,0),B99+0.01),2)))</f>
        <v/>
      </c>
      <c r="D100" s="39"/>
      <c r="E100" s="43"/>
      <c r="F100" s="44">
        <f>IFERROR(VLOOKUP(E100,$B$6:$I$200,8,FALSE),'Plan your Plan'!$C$6)</f>
        <v>46357</v>
      </c>
      <c r="G100" s="45"/>
      <c r="H100" s="2">
        <f>G100*VLOOKUP('Plan your Plan'!$C$13,'Plan your Plan'!$J$4:$K$9,2,FALSE)</f>
        <v>0</v>
      </c>
      <c r="I100" s="5">
        <f t="shared" si="6"/>
        <v>46357</v>
      </c>
      <c r="J100" s="24"/>
      <c r="K100" s="5">
        <f t="shared" si="7"/>
        <v>46357</v>
      </c>
    </row>
    <row r="101" spans="2:11" x14ac:dyDescent="0.25">
      <c r="B101" s="22" t="str">
        <f>(IF(C101="","",ROUND(IF(COUNTIF('Plan your Activities'!$A$1:$Z$1,C101)&gt;0,ROUNDUP(B100,0),B100+0.01),2)))</f>
        <v/>
      </c>
      <c r="D101" s="39"/>
      <c r="E101" s="43"/>
      <c r="F101" s="44">
        <f>IFERROR(VLOOKUP(E101,$B$6:$I$200,8,FALSE),'Plan your Plan'!$C$6)</f>
        <v>46357</v>
      </c>
      <c r="G101" s="45"/>
      <c r="H101" s="2">
        <f>G101*VLOOKUP('Plan your Plan'!$C$13,'Plan your Plan'!$J$4:$K$9,2,FALSE)</f>
        <v>0</v>
      </c>
      <c r="I101" s="5">
        <f t="shared" si="6"/>
        <v>46357</v>
      </c>
      <c r="J101" s="24"/>
      <c r="K101" s="5">
        <f t="shared" si="7"/>
        <v>46357</v>
      </c>
    </row>
    <row r="102" spans="2:11" x14ac:dyDescent="0.25">
      <c r="B102" s="22" t="str">
        <f>(IF(C102="","",ROUND(IF(COUNTIF('Plan your Activities'!$A$1:$Z$1,C102)&gt;0,ROUNDUP(B101,0),B101+0.01),2)))</f>
        <v/>
      </c>
      <c r="D102" s="39"/>
      <c r="E102" s="43"/>
      <c r="F102" s="44">
        <f>IFERROR(VLOOKUP(E102,$B$6:$I$200,8,FALSE),'Plan your Plan'!$C$6)</f>
        <v>46357</v>
      </c>
      <c r="G102" s="45"/>
      <c r="H102" s="2">
        <f>G102*VLOOKUP('Plan your Plan'!$C$13,'Plan your Plan'!$J$4:$K$9,2,FALSE)</f>
        <v>0</v>
      </c>
      <c r="I102" s="5">
        <f t="shared" si="6"/>
        <v>46357</v>
      </c>
      <c r="J102" s="24"/>
      <c r="K102" s="5">
        <f t="shared" si="7"/>
        <v>46357</v>
      </c>
    </row>
    <row r="103" spans="2:11" x14ac:dyDescent="0.25">
      <c r="B103" s="22" t="str">
        <f>(IF(C103="","",ROUND(IF(COUNTIF('Plan your Activities'!$A$1:$Z$1,C103)&gt;0,ROUNDUP(B102,0),B102+0.01),2)))</f>
        <v/>
      </c>
      <c r="D103" s="39"/>
      <c r="E103" s="43"/>
      <c r="F103" s="44">
        <f>IFERROR(VLOOKUP(E103,$B$6:$I$200,8,FALSE),'Plan your Plan'!$C$6)</f>
        <v>46357</v>
      </c>
      <c r="G103" s="45"/>
      <c r="H103" s="2">
        <f>G103*VLOOKUP('Plan your Plan'!$C$13,'Plan your Plan'!$J$4:$K$9,2,FALSE)</f>
        <v>0</v>
      </c>
      <c r="I103" s="5">
        <f t="shared" si="6"/>
        <v>46357</v>
      </c>
      <c r="J103" s="24"/>
      <c r="K103" s="5">
        <f t="shared" si="7"/>
        <v>46357</v>
      </c>
    </row>
    <row r="104" spans="2:11" x14ac:dyDescent="0.25">
      <c r="B104" s="22" t="str">
        <f>(IF(C104="","",ROUND(IF(COUNTIF('Plan your Activities'!$A$1:$Z$1,C104)&gt;0,ROUNDUP(B103,0),B103+0.01),2)))</f>
        <v/>
      </c>
      <c r="D104" s="39"/>
      <c r="E104" s="43"/>
      <c r="F104" s="44">
        <f>IFERROR(VLOOKUP(E104,$B$6:$I$200,8,FALSE),'Plan your Plan'!$C$6)</f>
        <v>46357</v>
      </c>
      <c r="G104" s="45"/>
      <c r="H104" s="2">
        <f>G104*VLOOKUP('Plan your Plan'!$C$13,'Plan your Plan'!$J$4:$K$9,2,FALSE)</f>
        <v>0</v>
      </c>
      <c r="I104" s="5">
        <f t="shared" si="6"/>
        <v>46357</v>
      </c>
      <c r="J104" s="24"/>
      <c r="K104" s="5">
        <f t="shared" si="7"/>
        <v>46357</v>
      </c>
    </row>
    <row r="105" spans="2:11" x14ac:dyDescent="0.25">
      <c r="B105" s="22" t="str">
        <f>(IF(C105="","",ROUND(IF(COUNTIF('Plan your Activities'!$A$1:$Z$1,C105)&gt;0,ROUNDUP(B104,0),B104+0.01),2)))</f>
        <v/>
      </c>
      <c r="D105" s="39"/>
      <c r="E105" s="43"/>
      <c r="F105" s="44">
        <f>IFERROR(VLOOKUP(E105,$B$6:$I$200,8,FALSE),'Plan your Plan'!$C$6)</f>
        <v>46357</v>
      </c>
      <c r="G105" s="45"/>
      <c r="H105" s="2">
        <f>G105*VLOOKUP('Plan your Plan'!$C$13,'Plan your Plan'!$J$4:$K$9,2,FALSE)</f>
        <v>0</v>
      </c>
      <c r="I105" s="5">
        <f t="shared" si="6"/>
        <v>46357</v>
      </c>
      <c r="J105" s="24"/>
      <c r="K105" s="5">
        <f t="shared" si="7"/>
        <v>46357</v>
      </c>
    </row>
    <row r="106" spans="2:11" x14ac:dyDescent="0.25">
      <c r="B106" s="22" t="str">
        <f>(IF(C106="","",ROUND(IF(COUNTIF('Plan your Activities'!$A$1:$Z$1,C106)&gt;0,ROUNDUP(B105,0),B105+0.01),2)))</f>
        <v/>
      </c>
      <c r="D106" s="39"/>
      <c r="E106" s="43"/>
      <c r="F106" s="44">
        <f>IFERROR(VLOOKUP(E106,$B$6:$I$200,8,FALSE),'Plan your Plan'!$C$6)</f>
        <v>46357</v>
      </c>
      <c r="G106" s="45"/>
      <c r="H106" s="2">
        <f>G106*VLOOKUP('Plan your Plan'!$C$13,'Plan your Plan'!$J$4:$K$9,2,FALSE)</f>
        <v>0</v>
      </c>
      <c r="I106" s="5">
        <f t="shared" si="6"/>
        <v>46357</v>
      </c>
      <c r="J106" s="24"/>
      <c r="K106" s="5">
        <f t="shared" si="7"/>
        <v>46357</v>
      </c>
    </row>
    <row r="107" spans="2:11" x14ac:dyDescent="0.25">
      <c r="B107" s="22" t="str">
        <f>(IF(C107="","",ROUND(IF(COUNTIF('Plan your Activities'!$A$1:$Z$1,C107)&gt;0,ROUNDUP(B106,0),B106+0.01),2)))</f>
        <v/>
      </c>
      <c r="D107" s="39"/>
      <c r="E107" s="43"/>
      <c r="F107" s="44">
        <f>IFERROR(VLOOKUP(E107,$B$6:$I$200,8,FALSE),'Plan your Plan'!$C$6)</f>
        <v>46357</v>
      </c>
      <c r="G107" s="45"/>
      <c r="H107" s="2">
        <f>G107*VLOOKUP('Plan your Plan'!$C$13,'Plan your Plan'!$J$4:$K$9,2,FALSE)</f>
        <v>0</v>
      </c>
      <c r="I107" s="5">
        <f t="shared" si="6"/>
        <v>46357</v>
      </c>
      <c r="J107" s="24"/>
      <c r="K107" s="5">
        <f t="shared" si="7"/>
        <v>46357</v>
      </c>
    </row>
    <row r="108" spans="2:11" x14ac:dyDescent="0.25">
      <c r="B108" s="22" t="str">
        <f>(IF(C108="","",ROUND(IF(COUNTIF('Plan your Activities'!$A$1:$Z$1,C108)&gt;0,ROUNDUP(B107,0),B107+0.01),2)))</f>
        <v/>
      </c>
      <c r="D108" s="39"/>
      <c r="E108" s="43"/>
      <c r="F108" s="44">
        <f>IFERROR(VLOOKUP(E108,$B$6:$I$200,8,FALSE),'Plan your Plan'!$C$6)</f>
        <v>46357</v>
      </c>
      <c r="G108" s="45"/>
      <c r="H108" s="2">
        <f>G108*VLOOKUP('Plan your Plan'!$C$13,'Plan your Plan'!$J$4:$K$9,2,FALSE)</f>
        <v>0</v>
      </c>
      <c r="I108" s="5">
        <f t="shared" si="6"/>
        <v>46357</v>
      </c>
      <c r="J108" s="24"/>
      <c r="K108" s="5">
        <f t="shared" si="7"/>
        <v>46357</v>
      </c>
    </row>
    <row r="109" spans="2:11" x14ac:dyDescent="0.25">
      <c r="B109" s="22" t="str">
        <f>(IF(C109="","",ROUND(IF(COUNTIF('Plan your Activities'!$A$1:$Z$1,C109)&gt;0,ROUNDUP(B108,0),B108+0.01),2)))</f>
        <v/>
      </c>
      <c r="D109" s="39"/>
      <c r="E109" s="43"/>
      <c r="F109" s="44">
        <f>IFERROR(VLOOKUP(E109,$B$6:$I$200,8,FALSE),'Plan your Plan'!$C$6)</f>
        <v>46357</v>
      </c>
      <c r="G109" s="45"/>
      <c r="H109" s="2">
        <f>G109*VLOOKUP('Plan your Plan'!$C$13,'Plan your Plan'!$J$4:$K$9,2,FALSE)</f>
        <v>0</v>
      </c>
      <c r="I109" s="5">
        <f t="shared" si="6"/>
        <v>46357</v>
      </c>
      <c r="J109" s="24"/>
      <c r="K109" s="5">
        <f t="shared" si="7"/>
        <v>46357</v>
      </c>
    </row>
    <row r="110" spans="2:11" x14ac:dyDescent="0.25">
      <c r="B110" s="22" t="str">
        <f>(IF(C110="","",ROUND(IF(COUNTIF('Plan your Activities'!$A$1:$Z$1,C110)&gt;0,ROUNDUP(B109,0),B109+0.01),2)))</f>
        <v/>
      </c>
      <c r="D110" s="39"/>
      <c r="E110" s="43"/>
      <c r="F110" s="44">
        <f>IFERROR(VLOOKUP(E110,$B$6:$I$200,8,FALSE),'Plan your Plan'!$C$6)</f>
        <v>46357</v>
      </c>
      <c r="G110" s="45"/>
      <c r="H110" s="2">
        <f>G110*VLOOKUP('Plan your Plan'!$C$13,'Plan your Plan'!$J$4:$K$9,2,FALSE)</f>
        <v>0</v>
      </c>
      <c r="I110" s="5">
        <f t="shared" si="6"/>
        <v>46357</v>
      </c>
      <c r="J110" s="24"/>
      <c r="K110" s="5">
        <f t="shared" si="7"/>
        <v>46357</v>
      </c>
    </row>
    <row r="111" spans="2:11" x14ac:dyDescent="0.25">
      <c r="B111" s="22" t="str">
        <f>(IF(C111="","",ROUND(IF(COUNTIF('Plan your Activities'!$A$1:$Z$1,C111)&gt;0,ROUNDUP(B110,0),B110+0.01),2)))</f>
        <v/>
      </c>
      <c r="D111" s="39"/>
      <c r="E111" s="43"/>
      <c r="F111" s="44">
        <f>IFERROR(VLOOKUP(E111,$B$6:$I$200,8,FALSE),'Plan your Plan'!$C$6)</f>
        <v>46357</v>
      </c>
      <c r="G111" s="45"/>
      <c r="H111" s="2">
        <f>G111*VLOOKUP('Plan your Plan'!$C$13,'Plan your Plan'!$J$4:$K$9,2,FALSE)</f>
        <v>0</v>
      </c>
      <c r="I111" s="5">
        <f t="shared" si="6"/>
        <v>46357</v>
      </c>
      <c r="J111" s="24"/>
      <c r="K111" s="5">
        <f t="shared" si="7"/>
        <v>46357</v>
      </c>
    </row>
    <row r="112" spans="2:11" x14ac:dyDescent="0.25">
      <c r="B112" s="22" t="str">
        <f>(IF(C112="","",ROUND(IF(COUNTIF('Plan your Activities'!$A$1:$Z$1,C112)&gt;0,ROUNDUP(B111,0),B111+0.01),2)))</f>
        <v/>
      </c>
      <c r="D112" s="39"/>
      <c r="E112" s="43"/>
      <c r="F112" s="44">
        <f>IFERROR(VLOOKUP(E112,$B$6:$I$200,8,FALSE),'Plan your Plan'!$C$6)</f>
        <v>46357</v>
      </c>
      <c r="G112" s="45"/>
      <c r="H112" s="2">
        <f>G112*VLOOKUP('Plan your Plan'!$C$13,'Plan your Plan'!$J$4:$K$9,2,FALSE)</f>
        <v>0</v>
      </c>
      <c r="I112" s="5">
        <f t="shared" si="6"/>
        <v>46357</v>
      </c>
      <c r="J112" s="24"/>
      <c r="K112" s="5">
        <f t="shared" si="7"/>
        <v>46357</v>
      </c>
    </row>
    <row r="113" spans="2:11" x14ac:dyDescent="0.25">
      <c r="B113" s="22" t="str">
        <f>(IF(C113="","",ROUND(IF(COUNTIF('Plan your Activities'!$A$1:$Z$1,C113)&gt;0,ROUNDUP(B112,0),B112+0.01),2)))</f>
        <v/>
      </c>
      <c r="D113" s="39"/>
      <c r="E113" s="43"/>
      <c r="F113" s="44">
        <f>IFERROR(VLOOKUP(E113,$B$6:$I$200,8,FALSE),'Plan your Plan'!$C$6)</f>
        <v>46357</v>
      </c>
      <c r="G113" s="45"/>
      <c r="H113" s="2">
        <f>G113*VLOOKUP('Plan your Plan'!$C$13,'Plan your Plan'!$J$4:$K$9,2,FALSE)</f>
        <v>0</v>
      </c>
      <c r="I113" s="5">
        <f t="shared" si="6"/>
        <v>46357</v>
      </c>
      <c r="J113" s="24"/>
      <c r="K113" s="5">
        <f t="shared" si="7"/>
        <v>46357</v>
      </c>
    </row>
    <row r="114" spans="2:11" x14ac:dyDescent="0.25">
      <c r="B114" s="22" t="str">
        <f>(IF(C114="","",ROUND(IF(COUNTIF('Plan your Activities'!$A$1:$Z$1,C114)&gt;0,ROUNDUP(B113,0),B113+0.01),2)))</f>
        <v/>
      </c>
      <c r="D114" s="39"/>
      <c r="E114" s="43"/>
      <c r="F114" s="44">
        <f>IFERROR(VLOOKUP(E114,$B$6:$I$200,8,FALSE),'Plan your Plan'!$C$6)</f>
        <v>46357</v>
      </c>
      <c r="G114" s="45"/>
      <c r="H114" s="2">
        <f>G114*VLOOKUP('Plan your Plan'!$C$13,'Plan your Plan'!$J$4:$K$9,2,FALSE)</f>
        <v>0</v>
      </c>
      <c r="I114" s="5">
        <f t="shared" si="6"/>
        <v>46357</v>
      </c>
      <c r="J114" s="24"/>
      <c r="K114" s="5">
        <f t="shared" si="7"/>
        <v>46357</v>
      </c>
    </row>
    <row r="115" spans="2:11" x14ac:dyDescent="0.25">
      <c r="B115" s="22" t="str">
        <f>(IF(C115="","",ROUND(IF(COUNTIF('Plan your Activities'!$A$1:$Z$1,C115)&gt;0,ROUNDUP(B114,0),B114+0.01),2)))</f>
        <v/>
      </c>
      <c r="D115" s="39"/>
      <c r="E115" s="43"/>
      <c r="F115" s="44">
        <f>IFERROR(VLOOKUP(E115,$B$6:$I$200,8,FALSE),'Plan your Plan'!$C$6)</f>
        <v>46357</v>
      </c>
      <c r="G115" s="45"/>
      <c r="H115" s="2">
        <f>G115*VLOOKUP('Plan your Plan'!$C$13,'Plan your Plan'!$J$4:$K$9,2,FALSE)</f>
        <v>0</v>
      </c>
      <c r="I115" s="5">
        <f t="shared" si="6"/>
        <v>46357</v>
      </c>
      <c r="J115" s="24"/>
      <c r="K115" s="5">
        <f t="shared" si="7"/>
        <v>46357</v>
      </c>
    </row>
    <row r="116" spans="2:11" x14ac:dyDescent="0.25">
      <c r="B116" s="22" t="str">
        <f>(IF(C116="","",ROUND(IF(COUNTIF('Plan your Activities'!$A$1:$Z$1,C116)&gt;0,ROUNDUP(B115,0),B115+0.01),2)))</f>
        <v/>
      </c>
      <c r="D116" s="39"/>
      <c r="E116" s="43"/>
      <c r="F116" s="44">
        <f>IFERROR(VLOOKUP(E116,$B$6:$I$200,8,FALSE),'Plan your Plan'!$C$6)</f>
        <v>46357</v>
      </c>
      <c r="G116" s="45"/>
      <c r="H116" s="2">
        <f>G116*VLOOKUP('Plan your Plan'!$C$13,'Plan your Plan'!$J$4:$K$9,2,FALSE)</f>
        <v>0</v>
      </c>
      <c r="I116" s="5">
        <f t="shared" si="6"/>
        <v>46357</v>
      </c>
      <c r="J116" s="24"/>
      <c r="K116" s="5">
        <f t="shared" si="7"/>
        <v>46357</v>
      </c>
    </row>
    <row r="117" spans="2:11" x14ac:dyDescent="0.25">
      <c r="B117" s="22" t="str">
        <f>(IF(C117="","",ROUND(IF(COUNTIF('Plan your Activities'!$A$1:$Z$1,C117)&gt;0,ROUNDUP(B116,0),B116+0.01),2)))</f>
        <v/>
      </c>
      <c r="D117" s="39"/>
      <c r="E117" s="43"/>
      <c r="F117" s="44">
        <f>IFERROR(VLOOKUP(E117,$B$6:$I$200,8,FALSE),'Plan your Plan'!$C$6)</f>
        <v>46357</v>
      </c>
      <c r="G117" s="45"/>
      <c r="H117" s="2">
        <f>G117*VLOOKUP('Plan your Plan'!$C$13,'Plan your Plan'!$J$4:$K$9,2,FALSE)</f>
        <v>0</v>
      </c>
      <c r="I117" s="5">
        <f t="shared" si="6"/>
        <v>46357</v>
      </c>
      <c r="J117" s="24"/>
      <c r="K117" s="5">
        <f t="shared" si="7"/>
        <v>46357</v>
      </c>
    </row>
    <row r="118" spans="2:11" x14ac:dyDescent="0.25">
      <c r="B118" s="22" t="str">
        <f>(IF(C118="","",ROUND(IF(COUNTIF('Plan your Activities'!$A$1:$Z$1,C118)&gt;0,ROUNDUP(B117,0),B117+0.01),2)))</f>
        <v/>
      </c>
      <c r="D118" s="39"/>
      <c r="E118" s="43"/>
      <c r="F118" s="44">
        <f>IFERROR(VLOOKUP(E118,$B$6:$I$200,8,FALSE),'Plan your Plan'!$C$6)</f>
        <v>46357</v>
      </c>
      <c r="G118" s="45"/>
      <c r="H118" s="2">
        <f>G118*VLOOKUP('Plan your Plan'!$C$13,'Plan your Plan'!$J$4:$K$9,2,FALSE)</f>
        <v>0</v>
      </c>
      <c r="I118" s="5">
        <f t="shared" si="6"/>
        <v>46357</v>
      </c>
      <c r="J118" s="24"/>
      <c r="K118" s="5">
        <f t="shared" si="7"/>
        <v>46357</v>
      </c>
    </row>
    <row r="119" spans="2:11" x14ac:dyDescent="0.25">
      <c r="B119" s="22" t="str">
        <f>(IF(C119="","",ROUND(IF(COUNTIF('Plan your Activities'!$A$1:$Z$1,C119)&gt;0,ROUNDUP(B118,0),B118+0.01),2)))</f>
        <v/>
      </c>
      <c r="D119" s="39"/>
      <c r="E119" s="43"/>
      <c r="F119" s="44">
        <f>IFERROR(VLOOKUP(E119,$B$6:$I$200,8,FALSE),'Plan your Plan'!$C$6)</f>
        <v>46357</v>
      </c>
      <c r="G119" s="45"/>
      <c r="H119" s="2">
        <f>G119*VLOOKUP('Plan your Plan'!$C$13,'Plan your Plan'!$J$4:$K$9,2,FALSE)</f>
        <v>0</v>
      </c>
      <c r="I119" s="5">
        <f t="shared" si="6"/>
        <v>46357</v>
      </c>
      <c r="J119" s="24"/>
      <c r="K119" s="5">
        <f t="shared" si="7"/>
        <v>46357</v>
      </c>
    </row>
    <row r="120" spans="2:11" x14ac:dyDescent="0.25">
      <c r="B120" s="22" t="str">
        <f>(IF(C120="","",ROUND(IF(COUNTIF('Plan your Activities'!$A$1:$Z$1,C120)&gt;0,ROUNDUP(B119,0),B119+0.01),2)))</f>
        <v/>
      </c>
      <c r="D120" s="39"/>
      <c r="E120" s="43"/>
      <c r="F120" s="44">
        <f>IFERROR(VLOOKUP(E120,$B$6:$I$200,8,FALSE),'Plan your Plan'!$C$6)</f>
        <v>46357</v>
      </c>
      <c r="G120" s="45"/>
      <c r="H120" s="2">
        <f>G120*VLOOKUP('Plan your Plan'!$C$13,'Plan your Plan'!$J$4:$K$9,2,FALSE)</f>
        <v>0</v>
      </c>
      <c r="I120" s="5">
        <f t="shared" si="6"/>
        <v>46357</v>
      </c>
      <c r="J120" s="24"/>
      <c r="K120" s="5">
        <f t="shared" si="7"/>
        <v>46357</v>
      </c>
    </row>
    <row r="121" spans="2:11" x14ac:dyDescent="0.25">
      <c r="B121" s="22" t="str">
        <f>(IF(C121="","",ROUND(IF(COUNTIF('Plan your Activities'!$A$1:$Z$1,C121)&gt;0,ROUNDUP(B120,0),B120+0.01),2)))</f>
        <v/>
      </c>
      <c r="D121" s="39"/>
      <c r="E121" s="43"/>
      <c r="F121" s="44">
        <f>IFERROR(VLOOKUP(E121,$B$6:$I$200,8,FALSE),'Plan your Plan'!$C$6)</f>
        <v>46357</v>
      </c>
      <c r="G121" s="45"/>
      <c r="H121" s="2">
        <f>G121*VLOOKUP('Plan your Plan'!$C$13,'Plan your Plan'!$J$4:$K$9,2,FALSE)</f>
        <v>0</v>
      </c>
      <c r="I121" s="5">
        <f t="shared" si="6"/>
        <v>46357</v>
      </c>
      <c r="J121" s="24"/>
      <c r="K121" s="5">
        <f t="shared" si="7"/>
        <v>46357</v>
      </c>
    </row>
    <row r="122" spans="2:11" x14ac:dyDescent="0.25">
      <c r="B122" s="22" t="str">
        <f>(IF(C122="","",ROUND(IF(COUNTIF('Plan your Activities'!$A$1:$Z$1,C122)&gt;0,ROUNDUP(B121,0),B121+0.01),2)))</f>
        <v/>
      </c>
      <c r="D122" s="39"/>
      <c r="E122" s="43"/>
      <c r="F122" s="44">
        <f>IFERROR(VLOOKUP(E122,$B$6:$I$200,8,FALSE),'Plan your Plan'!$C$6)</f>
        <v>46357</v>
      </c>
      <c r="G122" s="45"/>
      <c r="H122" s="2">
        <f>G122*VLOOKUP('Plan your Plan'!$C$13,'Plan your Plan'!$J$4:$K$9,2,FALSE)</f>
        <v>0</v>
      </c>
      <c r="I122" s="5">
        <f t="shared" ref="I122:I185" si="8">IF(F122="","",F122+H122)</f>
        <v>46357</v>
      </c>
      <c r="J122" s="24"/>
      <c r="K122" s="5">
        <f t="shared" ref="K122:K185" si="9">IF(F122="","",F122+(H122*J122))</f>
        <v>46357</v>
      </c>
    </row>
    <row r="123" spans="2:11" x14ac:dyDescent="0.25">
      <c r="B123" s="22" t="str">
        <f>(IF(C123="","",ROUND(IF(COUNTIF('Plan your Activities'!$A$1:$Z$1,C123)&gt;0,ROUNDUP(B122,0),B122+0.01),2)))</f>
        <v/>
      </c>
      <c r="D123" s="39"/>
      <c r="E123" s="43"/>
      <c r="F123" s="44">
        <f>IFERROR(VLOOKUP(E123,$B$6:$I$200,8,FALSE),'Plan your Plan'!$C$6)</f>
        <v>46357</v>
      </c>
      <c r="G123" s="45"/>
      <c r="H123" s="2">
        <f>G123*VLOOKUP('Plan your Plan'!$C$13,'Plan your Plan'!$J$4:$K$9,2,FALSE)</f>
        <v>0</v>
      </c>
      <c r="I123" s="5">
        <f t="shared" si="8"/>
        <v>46357</v>
      </c>
      <c r="J123" s="24"/>
      <c r="K123" s="5">
        <f t="shared" si="9"/>
        <v>46357</v>
      </c>
    </row>
    <row r="124" spans="2:11" x14ac:dyDescent="0.25">
      <c r="B124" s="22" t="str">
        <f>(IF(C124="","",ROUND(IF(COUNTIF('Plan your Activities'!$A$1:$Z$1,C124)&gt;0,ROUNDUP(B123,0),B123+0.01),2)))</f>
        <v/>
      </c>
      <c r="D124" s="39"/>
      <c r="E124" s="43"/>
      <c r="F124" s="44">
        <f>IFERROR(VLOOKUP(E124,$B$6:$I$200,8,FALSE),'Plan your Plan'!$C$6)</f>
        <v>46357</v>
      </c>
      <c r="G124" s="45"/>
      <c r="H124" s="2">
        <f>G124*VLOOKUP('Plan your Plan'!$C$13,'Plan your Plan'!$J$4:$K$9,2,FALSE)</f>
        <v>0</v>
      </c>
      <c r="I124" s="5">
        <f t="shared" si="8"/>
        <v>46357</v>
      </c>
      <c r="J124" s="24"/>
      <c r="K124" s="5">
        <f t="shared" si="9"/>
        <v>46357</v>
      </c>
    </row>
    <row r="125" spans="2:11" x14ac:dyDescent="0.25">
      <c r="B125" s="22" t="str">
        <f>(IF(C125="","",ROUND(IF(COUNTIF('Plan your Activities'!$A$1:$Z$1,C125)&gt;0,ROUNDUP(B124,0),B124+0.01),2)))</f>
        <v/>
      </c>
      <c r="D125" s="39"/>
      <c r="E125" s="43"/>
      <c r="F125" s="44">
        <f>IFERROR(VLOOKUP(E125,$B$6:$I$200,8,FALSE),'Plan your Plan'!$C$6)</f>
        <v>46357</v>
      </c>
      <c r="G125" s="45"/>
      <c r="H125" s="2">
        <f>G125*VLOOKUP('Plan your Plan'!$C$13,'Plan your Plan'!$J$4:$K$9,2,FALSE)</f>
        <v>0</v>
      </c>
      <c r="I125" s="5">
        <f t="shared" si="8"/>
        <v>46357</v>
      </c>
      <c r="J125" s="24"/>
      <c r="K125" s="5">
        <f t="shared" si="9"/>
        <v>46357</v>
      </c>
    </row>
    <row r="126" spans="2:11" x14ac:dyDescent="0.25">
      <c r="B126" s="22" t="str">
        <f>(IF(C126="","",ROUND(IF(COUNTIF('Plan your Activities'!$A$1:$Z$1,C126)&gt;0,ROUNDUP(B125,0),B125+0.01),2)))</f>
        <v/>
      </c>
      <c r="D126" s="39"/>
      <c r="E126" s="43"/>
      <c r="F126" s="44">
        <f>IFERROR(VLOOKUP(E126,$B$6:$I$200,8,FALSE),'Plan your Plan'!$C$6)</f>
        <v>46357</v>
      </c>
      <c r="G126" s="45"/>
      <c r="H126" s="2">
        <f>G126*VLOOKUP('Plan your Plan'!$C$13,'Plan your Plan'!$J$4:$K$9,2,FALSE)</f>
        <v>0</v>
      </c>
      <c r="I126" s="5">
        <f t="shared" si="8"/>
        <v>46357</v>
      </c>
      <c r="J126" s="24"/>
      <c r="K126" s="5">
        <f t="shared" si="9"/>
        <v>46357</v>
      </c>
    </row>
    <row r="127" spans="2:11" x14ac:dyDescent="0.25">
      <c r="B127" s="22" t="str">
        <f>(IF(C127="","",ROUND(IF(COUNTIF('Plan your Activities'!$A$1:$Z$1,C127)&gt;0,ROUNDUP(B126,0),B126+0.01),2)))</f>
        <v/>
      </c>
      <c r="D127" s="39"/>
      <c r="E127" s="43"/>
      <c r="F127" s="44">
        <f>IFERROR(VLOOKUP(E127,$B$6:$I$200,8,FALSE),'Plan your Plan'!$C$6)</f>
        <v>46357</v>
      </c>
      <c r="G127" s="45"/>
      <c r="H127" s="2">
        <f>G127*VLOOKUP('Plan your Plan'!$C$13,'Plan your Plan'!$J$4:$K$9,2,FALSE)</f>
        <v>0</v>
      </c>
      <c r="I127" s="5">
        <f t="shared" si="8"/>
        <v>46357</v>
      </c>
      <c r="J127" s="24"/>
      <c r="K127" s="5">
        <f t="shared" si="9"/>
        <v>46357</v>
      </c>
    </row>
    <row r="128" spans="2:11" x14ac:dyDescent="0.25">
      <c r="B128" s="22" t="str">
        <f>(IF(C128="","",ROUND(IF(COUNTIF('Plan your Activities'!$A$1:$Z$1,C128)&gt;0,ROUNDUP(B127,0),B127+0.01),2)))</f>
        <v/>
      </c>
      <c r="D128" s="39"/>
      <c r="E128" s="43"/>
      <c r="F128" s="44">
        <f>IFERROR(VLOOKUP(E128,$B$6:$I$200,8,FALSE),'Plan your Plan'!$C$6)</f>
        <v>46357</v>
      </c>
      <c r="G128" s="45"/>
      <c r="H128" s="2">
        <f>G128*VLOOKUP('Plan your Plan'!$C$13,'Plan your Plan'!$J$4:$K$9,2,FALSE)</f>
        <v>0</v>
      </c>
      <c r="I128" s="5">
        <f t="shared" si="8"/>
        <v>46357</v>
      </c>
      <c r="J128" s="24"/>
      <c r="K128" s="5">
        <f t="shared" si="9"/>
        <v>46357</v>
      </c>
    </row>
    <row r="129" spans="2:11" x14ac:dyDescent="0.25">
      <c r="B129" s="22" t="str">
        <f>(IF(C129="","",ROUND(IF(COUNTIF('Plan your Activities'!$A$1:$Z$1,C129)&gt;0,ROUNDUP(B128,0),B128+0.01),2)))</f>
        <v/>
      </c>
      <c r="D129" s="39"/>
      <c r="E129" s="43"/>
      <c r="F129" s="44">
        <f>IFERROR(VLOOKUP(E129,$B$6:$I$200,8,FALSE),'Plan your Plan'!$C$6)</f>
        <v>46357</v>
      </c>
      <c r="G129" s="45"/>
      <c r="H129" s="2">
        <f>G129*VLOOKUP('Plan your Plan'!$C$13,'Plan your Plan'!$J$4:$K$9,2,FALSE)</f>
        <v>0</v>
      </c>
      <c r="I129" s="5">
        <f t="shared" si="8"/>
        <v>46357</v>
      </c>
      <c r="J129" s="24"/>
      <c r="K129" s="5">
        <f t="shared" si="9"/>
        <v>46357</v>
      </c>
    </row>
    <row r="130" spans="2:11" x14ac:dyDescent="0.25">
      <c r="B130" s="22" t="str">
        <f>(IF(C130="","",ROUND(IF(COUNTIF('Plan your Activities'!$A$1:$Z$1,C130)&gt;0,ROUNDUP(B129,0),B129+0.01),2)))</f>
        <v/>
      </c>
      <c r="D130" s="39"/>
      <c r="E130" s="43"/>
      <c r="F130" s="44">
        <f>IFERROR(VLOOKUP(E130,$B$6:$I$200,8,FALSE),'Plan your Plan'!$C$6)</f>
        <v>46357</v>
      </c>
      <c r="G130" s="45"/>
      <c r="H130" s="2">
        <f>G130*VLOOKUP('Plan your Plan'!$C$13,'Plan your Plan'!$J$4:$K$9,2,FALSE)</f>
        <v>0</v>
      </c>
      <c r="I130" s="5">
        <f t="shared" si="8"/>
        <v>46357</v>
      </c>
      <c r="J130" s="24"/>
      <c r="K130" s="5">
        <f t="shared" si="9"/>
        <v>46357</v>
      </c>
    </row>
    <row r="131" spans="2:11" x14ac:dyDescent="0.25">
      <c r="B131" s="22" t="str">
        <f>(IF(C131="","",ROUND(IF(COUNTIF('Plan your Activities'!$A$1:$Z$1,C131)&gt;0,ROUNDUP(B130,0),B130+0.01),2)))</f>
        <v/>
      </c>
      <c r="D131" s="39"/>
      <c r="E131" s="43"/>
      <c r="F131" s="44">
        <f>IFERROR(VLOOKUP(E131,$B$6:$I$200,8,FALSE),'Plan your Plan'!$C$6)</f>
        <v>46357</v>
      </c>
      <c r="G131" s="45"/>
      <c r="H131" s="2">
        <f>G131*VLOOKUP('Plan your Plan'!$C$13,'Plan your Plan'!$J$4:$K$9,2,FALSE)</f>
        <v>0</v>
      </c>
      <c r="I131" s="5">
        <f t="shared" si="8"/>
        <v>46357</v>
      </c>
      <c r="J131" s="24"/>
      <c r="K131" s="5">
        <f t="shared" si="9"/>
        <v>46357</v>
      </c>
    </row>
    <row r="132" spans="2:11" x14ac:dyDescent="0.25">
      <c r="B132" s="22" t="str">
        <f>(IF(C132="","",ROUND(IF(COUNTIF('Plan your Activities'!$A$1:$Z$1,C132)&gt;0,ROUNDUP(B131,0),B131+0.01),2)))</f>
        <v/>
      </c>
      <c r="D132" s="39"/>
      <c r="E132" s="43"/>
      <c r="F132" s="44">
        <f>IFERROR(VLOOKUP(E132,$B$6:$I$200,8,FALSE),'Plan your Plan'!$C$6)</f>
        <v>46357</v>
      </c>
      <c r="G132" s="45"/>
      <c r="H132" s="2">
        <f>G132*VLOOKUP('Plan your Plan'!$C$13,'Plan your Plan'!$J$4:$K$9,2,FALSE)</f>
        <v>0</v>
      </c>
      <c r="I132" s="5">
        <f t="shared" si="8"/>
        <v>46357</v>
      </c>
      <c r="J132" s="24"/>
      <c r="K132" s="5">
        <f t="shared" si="9"/>
        <v>46357</v>
      </c>
    </row>
    <row r="133" spans="2:11" x14ac:dyDescent="0.25">
      <c r="B133" s="22" t="str">
        <f>(IF(C133="","",ROUND(IF(COUNTIF('Plan your Activities'!$A$1:$Z$1,C133)&gt;0,ROUNDUP(B132,0),B132+0.01),2)))</f>
        <v/>
      </c>
      <c r="D133" s="39"/>
      <c r="E133" s="43"/>
      <c r="F133" s="44">
        <f>IFERROR(VLOOKUP(E133,$B$6:$I$200,8,FALSE),'Plan your Plan'!$C$6)</f>
        <v>46357</v>
      </c>
      <c r="G133" s="45"/>
      <c r="H133" s="2">
        <f>G133*VLOOKUP('Plan your Plan'!$C$13,'Plan your Plan'!$J$4:$K$9,2,FALSE)</f>
        <v>0</v>
      </c>
      <c r="I133" s="5">
        <f t="shared" si="8"/>
        <v>46357</v>
      </c>
      <c r="J133" s="24"/>
      <c r="K133" s="5">
        <f t="shared" si="9"/>
        <v>46357</v>
      </c>
    </row>
    <row r="134" spans="2:11" x14ac:dyDescent="0.25">
      <c r="B134" s="22" t="str">
        <f>(IF(C134="","",ROUND(IF(COUNTIF('Plan your Activities'!$A$1:$Z$1,C134)&gt;0,ROUNDUP(B133,0),B133+0.01),2)))</f>
        <v/>
      </c>
      <c r="D134" s="39"/>
      <c r="E134" s="43"/>
      <c r="F134" s="44">
        <f>IFERROR(VLOOKUP(E134,$B$6:$I$200,8,FALSE),'Plan your Plan'!$C$6)</f>
        <v>46357</v>
      </c>
      <c r="G134" s="45"/>
      <c r="H134" s="2">
        <f>G134*VLOOKUP('Plan your Plan'!$C$13,'Plan your Plan'!$J$4:$K$9,2,FALSE)</f>
        <v>0</v>
      </c>
      <c r="I134" s="5">
        <f t="shared" si="8"/>
        <v>46357</v>
      </c>
      <c r="J134" s="24"/>
      <c r="K134" s="5">
        <f t="shared" si="9"/>
        <v>46357</v>
      </c>
    </row>
    <row r="135" spans="2:11" x14ac:dyDescent="0.25">
      <c r="B135" s="22" t="str">
        <f>(IF(C135="","",ROUND(IF(COUNTIF('Plan your Activities'!$A$1:$Z$1,C135)&gt;0,ROUNDUP(B134,0),B134+0.01),2)))</f>
        <v/>
      </c>
      <c r="D135" s="39"/>
      <c r="E135" s="43"/>
      <c r="F135" s="44">
        <f>IFERROR(VLOOKUP(E135,$B$6:$I$200,8,FALSE),'Plan your Plan'!$C$6)</f>
        <v>46357</v>
      </c>
      <c r="G135" s="45"/>
      <c r="H135" s="2">
        <f>G135*VLOOKUP('Plan your Plan'!$C$13,'Plan your Plan'!$J$4:$K$9,2,FALSE)</f>
        <v>0</v>
      </c>
      <c r="I135" s="5">
        <f t="shared" si="8"/>
        <v>46357</v>
      </c>
      <c r="J135" s="24"/>
      <c r="K135" s="5">
        <f t="shared" si="9"/>
        <v>46357</v>
      </c>
    </row>
    <row r="136" spans="2:11" x14ac:dyDescent="0.25">
      <c r="B136" s="22" t="str">
        <f>(IF(C136="","",ROUND(IF(COUNTIF('Plan your Activities'!$A$1:$Z$1,C136)&gt;0,ROUNDUP(B135,0),B135+0.01),2)))</f>
        <v/>
      </c>
      <c r="D136" s="39"/>
      <c r="E136" s="43"/>
      <c r="F136" s="44">
        <f>IFERROR(VLOOKUP(E136,$B$6:$I$200,8,FALSE),'Plan your Plan'!$C$6)</f>
        <v>46357</v>
      </c>
      <c r="G136" s="45"/>
      <c r="H136" s="2">
        <f>G136*VLOOKUP('Plan your Plan'!$C$13,'Plan your Plan'!$J$4:$K$9,2,FALSE)</f>
        <v>0</v>
      </c>
      <c r="I136" s="5">
        <f t="shared" si="8"/>
        <v>46357</v>
      </c>
      <c r="J136" s="24"/>
      <c r="K136" s="5">
        <f t="shared" si="9"/>
        <v>46357</v>
      </c>
    </row>
    <row r="137" spans="2:11" x14ac:dyDescent="0.25">
      <c r="B137" s="22" t="str">
        <f>(IF(C137="","",ROUND(IF(COUNTIF('Plan your Activities'!$A$1:$Z$1,C137)&gt;0,ROUNDUP(B136,0),B136+0.01),2)))</f>
        <v/>
      </c>
      <c r="D137" s="39"/>
      <c r="E137" s="43"/>
      <c r="F137" s="44">
        <f>IFERROR(VLOOKUP(E137,$B$6:$I$200,8,FALSE),'Plan your Plan'!$C$6)</f>
        <v>46357</v>
      </c>
      <c r="G137" s="45"/>
      <c r="H137" s="2">
        <f>G137*VLOOKUP('Plan your Plan'!$C$13,'Plan your Plan'!$J$4:$K$9,2,FALSE)</f>
        <v>0</v>
      </c>
      <c r="I137" s="5">
        <f t="shared" si="8"/>
        <v>46357</v>
      </c>
      <c r="J137" s="24"/>
      <c r="K137" s="5">
        <f t="shared" si="9"/>
        <v>46357</v>
      </c>
    </row>
    <row r="138" spans="2:11" x14ac:dyDescent="0.25">
      <c r="B138" s="22" t="str">
        <f>(IF(C138="","",ROUND(IF(COUNTIF('Plan your Activities'!$A$1:$Z$1,C138)&gt;0,ROUNDUP(B137,0),B137+0.01),2)))</f>
        <v/>
      </c>
      <c r="D138" s="39"/>
      <c r="E138" s="43"/>
      <c r="F138" s="44">
        <f>IFERROR(VLOOKUP(E138,$B$6:$I$200,8,FALSE),'Plan your Plan'!$C$6)</f>
        <v>46357</v>
      </c>
      <c r="G138" s="45"/>
      <c r="H138" s="2">
        <f>G138*VLOOKUP('Plan your Plan'!$C$13,'Plan your Plan'!$J$4:$K$9,2,FALSE)</f>
        <v>0</v>
      </c>
      <c r="I138" s="5">
        <f t="shared" si="8"/>
        <v>46357</v>
      </c>
      <c r="J138" s="24"/>
      <c r="K138" s="5">
        <f t="shared" si="9"/>
        <v>46357</v>
      </c>
    </row>
    <row r="139" spans="2:11" x14ac:dyDescent="0.25">
      <c r="B139" s="22" t="str">
        <f>(IF(C139="","",ROUND(IF(COUNTIF('Plan your Activities'!$A$1:$Z$1,C139)&gt;0,ROUNDUP(B138,0),B138+0.01),2)))</f>
        <v/>
      </c>
      <c r="D139" s="39"/>
      <c r="E139" s="43"/>
      <c r="F139" s="44">
        <f>IFERROR(VLOOKUP(E139,$B$6:$I$200,8,FALSE),'Plan your Plan'!$C$6)</f>
        <v>46357</v>
      </c>
      <c r="G139" s="45"/>
      <c r="H139" s="2">
        <f>G139*VLOOKUP('Plan your Plan'!$C$13,'Plan your Plan'!$J$4:$K$9,2,FALSE)</f>
        <v>0</v>
      </c>
      <c r="I139" s="5">
        <f t="shared" si="8"/>
        <v>46357</v>
      </c>
      <c r="J139" s="24"/>
      <c r="K139" s="5">
        <f t="shared" si="9"/>
        <v>46357</v>
      </c>
    </row>
    <row r="140" spans="2:11" x14ac:dyDescent="0.25">
      <c r="B140" s="22" t="str">
        <f>(IF(C140="","",ROUND(IF(COUNTIF('Plan your Activities'!$A$1:$Z$1,C140)&gt;0,ROUNDUP(B139,0),B139+0.01),2)))</f>
        <v/>
      </c>
      <c r="D140" s="39"/>
      <c r="E140" s="43"/>
      <c r="F140" s="44">
        <f>IFERROR(VLOOKUP(E140,$B$6:$I$200,8,FALSE),'Plan your Plan'!$C$6)</f>
        <v>46357</v>
      </c>
      <c r="G140" s="45"/>
      <c r="H140" s="2">
        <f>G140*VLOOKUP('Plan your Plan'!$C$13,'Plan your Plan'!$J$4:$K$9,2,FALSE)</f>
        <v>0</v>
      </c>
      <c r="I140" s="5">
        <f t="shared" si="8"/>
        <v>46357</v>
      </c>
      <c r="J140" s="24"/>
      <c r="K140" s="5">
        <f t="shared" si="9"/>
        <v>46357</v>
      </c>
    </row>
    <row r="141" spans="2:11" x14ac:dyDescent="0.25">
      <c r="B141" s="22" t="str">
        <f>(IF(C141="","",ROUND(IF(COUNTIF('Plan your Activities'!$A$1:$Z$1,C141)&gt;0,ROUNDUP(B140,0),B140+0.01),2)))</f>
        <v/>
      </c>
      <c r="D141" s="39"/>
      <c r="E141" s="43"/>
      <c r="F141" s="44">
        <f>IFERROR(VLOOKUP(E141,$B$6:$I$200,8,FALSE),'Plan your Plan'!$C$6)</f>
        <v>46357</v>
      </c>
      <c r="G141" s="45"/>
      <c r="H141" s="2">
        <f>G141*VLOOKUP('Plan your Plan'!$C$13,'Plan your Plan'!$J$4:$K$9,2,FALSE)</f>
        <v>0</v>
      </c>
      <c r="I141" s="5">
        <f t="shared" si="8"/>
        <v>46357</v>
      </c>
      <c r="J141" s="24"/>
      <c r="K141" s="5">
        <f t="shared" si="9"/>
        <v>46357</v>
      </c>
    </row>
    <row r="142" spans="2:11" x14ac:dyDescent="0.25">
      <c r="B142" s="22" t="str">
        <f>(IF(C142="","",ROUND(IF(COUNTIF('Plan your Activities'!$A$1:$Z$1,C142)&gt;0,ROUNDUP(B141,0),B141+0.01),2)))</f>
        <v/>
      </c>
      <c r="D142" s="39"/>
      <c r="E142" s="43"/>
      <c r="F142" s="44">
        <f>IFERROR(VLOOKUP(E142,$B$6:$I$200,8,FALSE),'Plan your Plan'!$C$6)</f>
        <v>46357</v>
      </c>
      <c r="G142" s="45"/>
      <c r="H142" s="2">
        <f>G142*VLOOKUP('Plan your Plan'!$C$13,'Plan your Plan'!$J$4:$K$9,2,FALSE)</f>
        <v>0</v>
      </c>
      <c r="I142" s="5">
        <f t="shared" si="8"/>
        <v>46357</v>
      </c>
      <c r="J142" s="24"/>
      <c r="K142" s="5">
        <f t="shared" si="9"/>
        <v>46357</v>
      </c>
    </row>
    <row r="143" spans="2:11" x14ac:dyDescent="0.25">
      <c r="B143" s="22" t="str">
        <f>(IF(C143="","",ROUND(IF(COUNTIF('Plan your Activities'!$A$1:$Z$1,C143)&gt;0,ROUNDUP(B142,0),B142+0.01),2)))</f>
        <v/>
      </c>
      <c r="D143" s="39"/>
      <c r="E143" s="43"/>
      <c r="F143" s="44">
        <f>IFERROR(VLOOKUP(E143,$B$6:$I$200,8,FALSE),'Plan your Plan'!$C$6)</f>
        <v>46357</v>
      </c>
      <c r="G143" s="45"/>
      <c r="H143" s="2">
        <f>G143*VLOOKUP('Plan your Plan'!$C$13,'Plan your Plan'!$J$4:$K$9,2,FALSE)</f>
        <v>0</v>
      </c>
      <c r="I143" s="5">
        <f t="shared" si="8"/>
        <v>46357</v>
      </c>
      <c r="J143" s="24"/>
      <c r="K143" s="5">
        <f t="shared" si="9"/>
        <v>46357</v>
      </c>
    </row>
    <row r="144" spans="2:11" x14ac:dyDescent="0.25">
      <c r="B144" s="22" t="str">
        <f>(IF(C144="","",ROUND(IF(COUNTIF('Plan your Activities'!$A$1:$Z$1,C144)&gt;0,ROUNDUP(B143,0),B143+0.01),2)))</f>
        <v/>
      </c>
      <c r="D144" s="39"/>
      <c r="E144" s="43"/>
      <c r="F144" s="44">
        <f>IFERROR(VLOOKUP(E144,$B$6:$I$200,8,FALSE),'Plan your Plan'!$C$6)</f>
        <v>46357</v>
      </c>
      <c r="G144" s="45"/>
      <c r="H144" s="2">
        <f>G144*VLOOKUP('Plan your Plan'!$C$13,'Plan your Plan'!$J$4:$K$9,2,FALSE)</f>
        <v>0</v>
      </c>
      <c r="I144" s="5">
        <f t="shared" si="8"/>
        <v>46357</v>
      </c>
      <c r="J144" s="24"/>
      <c r="K144" s="5">
        <f t="shared" si="9"/>
        <v>46357</v>
      </c>
    </row>
    <row r="145" spans="2:11" x14ac:dyDescent="0.25">
      <c r="B145" s="22" t="str">
        <f>(IF(C145="","",ROUND(IF(COUNTIF('Plan your Activities'!$A$1:$Z$1,C145)&gt;0,ROUNDUP(B144,0),B144+0.01),2)))</f>
        <v/>
      </c>
      <c r="D145" s="39"/>
      <c r="E145" s="43"/>
      <c r="F145" s="44">
        <f>IFERROR(VLOOKUP(E145,$B$6:$I$200,8,FALSE),'Plan your Plan'!$C$6)</f>
        <v>46357</v>
      </c>
      <c r="G145" s="45"/>
      <c r="H145" s="2">
        <f>G145*VLOOKUP('Plan your Plan'!$C$13,'Plan your Plan'!$J$4:$K$9,2,FALSE)</f>
        <v>0</v>
      </c>
      <c r="I145" s="5">
        <f t="shared" si="8"/>
        <v>46357</v>
      </c>
      <c r="J145" s="24"/>
      <c r="K145" s="5">
        <f t="shared" si="9"/>
        <v>46357</v>
      </c>
    </row>
    <row r="146" spans="2:11" x14ac:dyDescent="0.25">
      <c r="B146" s="22" t="str">
        <f>(IF(C146="","",ROUND(IF(COUNTIF('Plan your Activities'!$A$1:$Z$1,C146)&gt;0,ROUNDUP(B145,0),B145+0.01),2)))</f>
        <v/>
      </c>
      <c r="D146" s="39"/>
      <c r="E146" s="43"/>
      <c r="F146" s="44">
        <f>IFERROR(VLOOKUP(E146,$B$6:$I$200,8,FALSE),'Plan your Plan'!$C$6)</f>
        <v>46357</v>
      </c>
      <c r="G146" s="45"/>
      <c r="H146" s="2">
        <f>G146*VLOOKUP('Plan your Plan'!$C$13,'Plan your Plan'!$J$4:$K$9,2,FALSE)</f>
        <v>0</v>
      </c>
      <c r="I146" s="5">
        <f t="shared" si="8"/>
        <v>46357</v>
      </c>
      <c r="J146" s="24"/>
      <c r="K146" s="5">
        <f t="shared" si="9"/>
        <v>46357</v>
      </c>
    </row>
    <row r="147" spans="2:11" x14ac:dyDescent="0.25">
      <c r="B147" s="22" t="str">
        <f>(IF(C147="","",ROUND(IF(COUNTIF('Plan your Activities'!$A$1:$Z$1,C147)&gt;0,ROUNDUP(B146,0),B146+0.01),2)))</f>
        <v/>
      </c>
      <c r="D147" s="39"/>
      <c r="E147" s="43"/>
      <c r="F147" s="44">
        <f>IFERROR(VLOOKUP(E147,$B$6:$I$200,8,FALSE),'Plan your Plan'!$C$6)</f>
        <v>46357</v>
      </c>
      <c r="G147" s="45"/>
      <c r="H147" s="2">
        <f>G147*VLOOKUP('Plan your Plan'!$C$13,'Plan your Plan'!$J$4:$K$9,2,FALSE)</f>
        <v>0</v>
      </c>
      <c r="I147" s="5">
        <f t="shared" si="8"/>
        <v>46357</v>
      </c>
      <c r="J147" s="24"/>
      <c r="K147" s="5">
        <f t="shared" si="9"/>
        <v>46357</v>
      </c>
    </row>
    <row r="148" spans="2:11" x14ac:dyDescent="0.25">
      <c r="B148" s="22" t="str">
        <f>(IF(C148="","",ROUND(IF(COUNTIF('Plan your Activities'!$A$1:$Z$1,C148)&gt;0,ROUNDUP(B147,0),B147+0.01),2)))</f>
        <v/>
      </c>
      <c r="D148" s="39"/>
      <c r="E148" s="43"/>
      <c r="F148" s="44">
        <f>IFERROR(VLOOKUP(E148,$B$6:$I$200,8,FALSE),'Plan your Plan'!$C$6)</f>
        <v>46357</v>
      </c>
      <c r="G148" s="45"/>
      <c r="H148" s="2">
        <f>G148*VLOOKUP('Plan your Plan'!$C$13,'Plan your Plan'!$J$4:$K$9,2,FALSE)</f>
        <v>0</v>
      </c>
      <c r="I148" s="5">
        <f t="shared" si="8"/>
        <v>46357</v>
      </c>
      <c r="J148" s="24"/>
      <c r="K148" s="5">
        <f t="shared" si="9"/>
        <v>46357</v>
      </c>
    </row>
    <row r="149" spans="2:11" x14ac:dyDescent="0.25">
      <c r="B149" s="22" t="str">
        <f>(IF(C149="","",ROUND(IF(COUNTIF('Plan your Activities'!$A$1:$Z$1,C149)&gt;0,ROUNDUP(B148,0),B148+0.01),2)))</f>
        <v/>
      </c>
      <c r="D149" s="39"/>
      <c r="E149" s="43"/>
      <c r="F149" s="44">
        <f>IFERROR(VLOOKUP(E149,$B$6:$I$200,8,FALSE),'Plan your Plan'!$C$6)</f>
        <v>46357</v>
      </c>
      <c r="G149" s="45"/>
      <c r="H149" s="2">
        <f>G149*VLOOKUP('Plan your Plan'!$C$13,'Plan your Plan'!$J$4:$K$9,2,FALSE)</f>
        <v>0</v>
      </c>
      <c r="I149" s="5">
        <f t="shared" si="8"/>
        <v>46357</v>
      </c>
      <c r="J149" s="24"/>
      <c r="K149" s="5">
        <f t="shared" si="9"/>
        <v>46357</v>
      </c>
    </row>
    <row r="150" spans="2:11" x14ac:dyDescent="0.25">
      <c r="B150" s="22" t="str">
        <f>(IF(C150="","",ROUND(IF(COUNTIF('Plan your Activities'!$A$1:$Z$1,C150)&gt;0,ROUNDUP(B149,0),B149+0.01),2)))</f>
        <v/>
      </c>
      <c r="D150" s="39"/>
      <c r="E150" s="43"/>
      <c r="F150" s="44">
        <f>IFERROR(VLOOKUP(E150,$B$6:$I$200,8,FALSE),'Plan your Plan'!$C$6)</f>
        <v>46357</v>
      </c>
      <c r="G150" s="45"/>
      <c r="H150" s="2">
        <f>G150*VLOOKUP('Plan your Plan'!$C$13,'Plan your Plan'!$J$4:$K$9,2,FALSE)</f>
        <v>0</v>
      </c>
      <c r="I150" s="5">
        <f t="shared" si="8"/>
        <v>46357</v>
      </c>
      <c r="J150" s="24"/>
      <c r="K150" s="5">
        <f t="shared" si="9"/>
        <v>46357</v>
      </c>
    </row>
    <row r="151" spans="2:11" x14ac:dyDescent="0.25">
      <c r="B151" s="22" t="str">
        <f>(IF(C151="","",ROUND(IF(COUNTIF('Plan your Activities'!$A$1:$Z$1,C151)&gt;0,ROUNDUP(B150,0),B150+0.01),2)))</f>
        <v/>
      </c>
      <c r="D151" s="39"/>
      <c r="E151" s="43"/>
      <c r="F151" s="44">
        <f>IFERROR(VLOOKUP(E151,$B$6:$I$200,8,FALSE),'Plan your Plan'!$C$6)</f>
        <v>46357</v>
      </c>
      <c r="G151" s="45"/>
      <c r="H151" s="2">
        <f>G151*VLOOKUP('Plan your Plan'!$C$13,'Plan your Plan'!$J$4:$K$9,2,FALSE)</f>
        <v>0</v>
      </c>
      <c r="I151" s="5">
        <f t="shared" si="8"/>
        <v>46357</v>
      </c>
      <c r="J151" s="24"/>
      <c r="K151" s="5">
        <f t="shared" si="9"/>
        <v>46357</v>
      </c>
    </row>
    <row r="152" spans="2:11" x14ac:dyDescent="0.25">
      <c r="B152" s="22" t="str">
        <f>(IF(C152="","",ROUND(IF(COUNTIF('Plan your Activities'!$A$1:$Z$1,C152)&gt;0,ROUNDUP(B151,0),B151+0.01),2)))</f>
        <v/>
      </c>
      <c r="D152" s="39"/>
      <c r="E152" s="43"/>
      <c r="F152" s="44">
        <f>IFERROR(VLOOKUP(E152,$B$6:$I$200,8,FALSE),'Plan your Plan'!$C$6)</f>
        <v>46357</v>
      </c>
      <c r="G152" s="45"/>
      <c r="H152" s="2">
        <f>G152*VLOOKUP('Plan your Plan'!$C$13,'Plan your Plan'!$J$4:$K$9,2,FALSE)</f>
        <v>0</v>
      </c>
      <c r="I152" s="5">
        <f t="shared" si="8"/>
        <v>46357</v>
      </c>
      <c r="J152" s="24"/>
      <c r="K152" s="5">
        <f t="shared" si="9"/>
        <v>46357</v>
      </c>
    </row>
    <row r="153" spans="2:11" x14ac:dyDescent="0.25">
      <c r="B153" s="22" t="str">
        <f>(IF(C153="","",ROUND(IF(COUNTIF('Plan your Activities'!$A$1:$Z$1,C153)&gt;0,ROUNDUP(B152,0),B152+0.01),2)))</f>
        <v/>
      </c>
      <c r="D153" s="39"/>
      <c r="E153" s="43"/>
      <c r="F153" s="44">
        <f>IFERROR(VLOOKUP(E153,$B$6:$I$200,8,FALSE),'Plan your Plan'!$C$6)</f>
        <v>46357</v>
      </c>
      <c r="G153" s="45"/>
      <c r="H153" s="2">
        <f>G153*VLOOKUP('Plan your Plan'!$C$13,'Plan your Plan'!$J$4:$K$9,2,FALSE)</f>
        <v>0</v>
      </c>
      <c r="I153" s="5">
        <f t="shared" si="8"/>
        <v>46357</v>
      </c>
      <c r="J153" s="24"/>
      <c r="K153" s="5">
        <f t="shared" si="9"/>
        <v>46357</v>
      </c>
    </row>
    <row r="154" spans="2:11" x14ac:dyDescent="0.25">
      <c r="B154" s="22" t="str">
        <f>(IF(C154="","",ROUND(IF(COUNTIF('Plan your Activities'!$A$1:$Z$1,C154)&gt;0,ROUNDUP(B153,0),B153+0.01),2)))</f>
        <v/>
      </c>
      <c r="D154" s="39"/>
      <c r="E154" s="43"/>
      <c r="F154" s="44">
        <f>IFERROR(VLOOKUP(E154,$B$6:$I$200,8,FALSE),'Plan your Plan'!$C$6)</f>
        <v>46357</v>
      </c>
      <c r="G154" s="45"/>
      <c r="H154" s="2">
        <f>G154*VLOOKUP('Plan your Plan'!$C$13,'Plan your Plan'!$J$4:$K$9,2,FALSE)</f>
        <v>0</v>
      </c>
      <c r="I154" s="5">
        <f t="shared" si="8"/>
        <v>46357</v>
      </c>
      <c r="J154" s="24"/>
      <c r="K154" s="5">
        <f t="shared" si="9"/>
        <v>46357</v>
      </c>
    </row>
    <row r="155" spans="2:11" x14ac:dyDescent="0.25">
      <c r="B155" s="22" t="str">
        <f>(IF(C155="","",ROUND(IF(COUNTIF('Plan your Activities'!$A$1:$Z$1,C155)&gt;0,ROUNDUP(B154,0),B154+0.01),2)))</f>
        <v/>
      </c>
      <c r="D155" s="39"/>
      <c r="E155" s="43"/>
      <c r="F155" s="44">
        <f>IFERROR(VLOOKUP(E155,$B$6:$I$200,8,FALSE),'Plan your Plan'!$C$6)</f>
        <v>46357</v>
      </c>
      <c r="G155" s="45"/>
      <c r="H155" s="2">
        <f>G155*VLOOKUP('Plan your Plan'!$C$13,'Plan your Plan'!$J$4:$K$9,2,FALSE)</f>
        <v>0</v>
      </c>
      <c r="I155" s="5">
        <f t="shared" si="8"/>
        <v>46357</v>
      </c>
      <c r="J155" s="24"/>
      <c r="K155" s="5">
        <f t="shared" si="9"/>
        <v>46357</v>
      </c>
    </row>
    <row r="156" spans="2:11" x14ac:dyDescent="0.25">
      <c r="B156" s="22" t="str">
        <f>(IF(C156="","",ROUND(IF(COUNTIF('Plan your Activities'!$A$1:$Z$1,C156)&gt;0,ROUNDUP(B155,0),B155+0.01),2)))</f>
        <v/>
      </c>
      <c r="D156" s="39"/>
      <c r="E156" s="43"/>
      <c r="F156" s="44">
        <f>IFERROR(VLOOKUP(E156,$B$6:$I$200,8,FALSE),'Plan your Plan'!$C$6)</f>
        <v>46357</v>
      </c>
      <c r="G156" s="45"/>
      <c r="H156" s="2">
        <f>G156*VLOOKUP('Plan your Plan'!$C$13,'Plan your Plan'!$J$4:$K$9,2,FALSE)</f>
        <v>0</v>
      </c>
      <c r="I156" s="5">
        <f t="shared" si="8"/>
        <v>46357</v>
      </c>
      <c r="J156" s="24"/>
      <c r="K156" s="5">
        <f t="shared" si="9"/>
        <v>46357</v>
      </c>
    </row>
    <row r="157" spans="2:11" x14ac:dyDescent="0.25">
      <c r="B157" s="22" t="str">
        <f>(IF(C157="","",ROUND(IF(COUNTIF('Plan your Activities'!$A$1:$Z$1,C157)&gt;0,ROUNDUP(B156,0),B156+0.01),2)))</f>
        <v/>
      </c>
      <c r="D157" s="39"/>
      <c r="E157" s="43"/>
      <c r="F157" s="44">
        <f>IFERROR(VLOOKUP(E157,$B$6:$I$200,8,FALSE),'Plan your Plan'!$C$6)</f>
        <v>46357</v>
      </c>
      <c r="G157" s="45"/>
      <c r="H157" s="2">
        <f>G157*VLOOKUP('Plan your Plan'!$C$13,'Plan your Plan'!$J$4:$K$9,2,FALSE)</f>
        <v>0</v>
      </c>
      <c r="I157" s="5">
        <f t="shared" si="8"/>
        <v>46357</v>
      </c>
      <c r="J157" s="24"/>
      <c r="K157" s="5">
        <f t="shared" si="9"/>
        <v>46357</v>
      </c>
    </row>
    <row r="158" spans="2:11" x14ac:dyDescent="0.25">
      <c r="B158" s="22" t="str">
        <f>(IF(C158="","",ROUND(IF(COUNTIF('Plan your Activities'!$A$1:$Z$1,C158)&gt;0,ROUNDUP(B157,0),B157+0.01),2)))</f>
        <v/>
      </c>
      <c r="D158" s="39"/>
      <c r="E158" s="43"/>
      <c r="F158" s="44">
        <f>IFERROR(VLOOKUP(E158,$B$6:$I$200,8,FALSE),'Plan your Plan'!$C$6)</f>
        <v>46357</v>
      </c>
      <c r="G158" s="45"/>
      <c r="H158" s="2">
        <f>G158*VLOOKUP('Plan your Plan'!$C$13,'Plan your Plan'!$J$4:$K$9,2,FALSE)</f>
        <v>0</v>
      </c>
      <c r="I158" s="5">
        <f t="shared" si="8"/>
        <v>46357</v>
      </c>
      <c r="J158" s="24"/>
      <c r="K158" s="5">
        <f t="shared" si="9"/>
        <v>46357</v>
      </c>
    </row>
    <row r="159" spans="2:11" x14ac:dyDescent="0.25">
      <c r="B159" s="22" t="str">
        <f>(IF(C159="","",ROUND(IF(COUNTIF('Plan your Activities'!$A$1:$Z$1,C159)&gt;0,ROUNDUP(B158,0),B158+0.01),2)))</f>
        <v/>
      </c>
      <c r="D159" s="39"/>
      <c r="E159" s="43"/>
      <c r="F159" s="44">
        <f>IFERROR(VLOOKUP(E159,$B$6:$I$200,8,FALSE),'Plan your Plan'!$C$6)</f>
        <v>46357</v>
      </c>
      <c r="G159" s="45"/>
      <c r="H159" s="2">
        <f>G159*VLOOKUP('Plan your Plan'!$C$13,'Plan your Plan'!$J$4:$K$9,2,FALSE)</f>
        <v>0</v>
      </c>
      <c r="I159" s="5">
        <f t="shared" si="8"/>
        <v>46357</v>
      </c>
      <c r="J159" s="24"/>
      <c r="K159" s="5">
        <f t="shared" si="9"/>
        <v>46357</v>
      </c>
    </row>
    <row r="160" spans="2:11" x14ac:dyDescent="0.25">
      <c r="B160" s="22" t="str">
        <f>(IF(C160="","",ROUND(IF(COUNTIF('Plan your Activities'!$A$1:$Z$1,C160)&gt;0,ROUNDUP(B159,0),B159+0.01),2)))</f>
        <v/>
      </c>
      <c r="D160" s="39"/>
      <c r="E160" s="43"/>
      <c r="F160" s="44">
        <f>IFERROR(VLOOKUP(E160,$B$6:$I$200,8,FALSE),'Plan your Plan'!$C$6)</f>
        <v>46357</v>
      </c>
      <c r="G160" s="45"/>
      <c r="H160" s="2">
        <f>G160*VLOOKUP('Plan your Plan'!$C$13,'Plan your Plan'!$J$4:$K$9,2,FALSE)</f>
        <v>0</v>
      </c>
      <c r="I160" s="5">
        <f t="shared" si="8"/>
        <v>46357</v>
      </c>
      <c r="J160" s="24"/>
      <c r="K160" s="5">
        <f t="shared" si="9"/>
        <v>46357</v>
      </c>
    </row>
    <row r="161" spans="2:11" x14ac:dyDescent="0.25">
      <c r="B161" s="22" t="str">
        <f>(IF(C161="","",ROUND(IF(COUNTIF('Plan your Activities'!$A$1:$Z$1,C161)&gt;0,ROUNDUP(B160,0),B160+0.01),2)))</f>
        <v/>
      </c>
      <c r="D161" s="39"/>
      <c r="E161" s="43"/>
      <c r="F161" s="44">
        <f>IFERROR(VLOOKUP(E161,$B$6:$I$200,8,FALSE),'Plan your Plan'!$C$6)</f>
        <v>46357</v>
      </c>
      <c r="G161" s="45"/>
      <c r="H161" s="2">
        <f>G161*VLOOKUP('Plan your Plan'!$C$13,'Plan your Plan'!$J$4:$K$9,2,FALSE)</f>
        <v>0</v>
      </c>
      <c r="I161" s="5">
        <f t="shared" si="8"/>
        <v>46357</v>
      </c>
      <c r="J161" s="24"/>
      <c r="K161" s="5">
        <f t="shared" si="9"/>
        <v>46357</v>
      </c>
    </row>
    <row r="162" spans="2:11" x14ac:dyDescent="0.25">
      <c r="B162" s="22" t="str">
        <f>(IF(C162="","",ROUND(IF(COUNTIF('Plan your Activities'!$A$1:$Z$1,C162)&gt;0,ROUNDUP(B161,0),B161+0.01),2)))</f>
        <v/>
      </c>
      <c r="D162" s="39"/>
      <c r="E162" s="43"/>
      <c r="F162" s="44">
        <f>IFERROR(VLOOKUP(E162,$B$6:$I$200,8,FALSE),'Plan your Plan'!$C$6)</f>
        <v>46357</v>
      </c>
      <c r="G162" s="45"/>
      <c r="H162" s="2">
        <f>G162*VLOOKUP('Plan your Plan'!$C$13,'Plan your Plan'!$J$4:$K$9,2,FALSE)</f>
        <v>0</v>
      </c>
      <c r="I162" s="5">
        <f t="shared" si="8"/>
        <v>46357</v>
      </c>
      <c r="J162" s="24"/>
      <c r="K162" s="5">
        <f t="shared" si="9"/>
        <v>46357</v>
      </c>
    </row>
    <row r="163" spans="2:11" x14ac:dyDescent="0.25">
      <c r="B163" s="22" t="str">
        <f>(IF(C163="","",ROUND(IF(COUNTIF('Plan your Activities'!$A$1:$Z$1,C163)&gt;0,ROUNDUP(B162,0),B162+0.01),2)))</f>
        <v/>
      </c>
      <c r="D163" s="39"/>
      <c r="E163" s="43"/>
      <c r="F163" s="44">
        <f>IFERROR(VLOOKUP(E163,$B$6:$I$200,8,FALSE),'Plan your Plan'!$C$6)</f>
        <v>46357</v>
      </c>
      <c r="G163" s="45"/>
      <c r="H163" s="2">
        <f>G163*VLOOKUP('Plan your Plan'!$C$13,'Plan your Plan'!$J$4:$K$9,2,FALSE)</f>
        <v>0</v>
      </c>
      <c r="I163" s="5">
        <f t="shared" si="8"/>
        <v>46357</v>
      </c>
      <c r="J163" s="24"/>
      <c r="K163" s="5">
        <f t="shared" si="9"/>
        <v>46357</v>
      </c>
    </row>
    <row r="164" spans="2:11" x14ac:dyDescent="0.25">
      <c r="B164" s="22" t="str">
        <f>(IF(C164="","",ROUND(IF(COUNTIF('Plan your Activities'!$A$1:$Z$1,C164)&gt;0,ROUNDUP(B163,0),B163+0.01),2)))</f>
        <v/>
      </c>
      <c r="D164" s="39"/>
      <c r="E164" s="43"/>
      <c r="F164" s="44">
        <f>IFERROR(VLOOKUP(E164,$B$6:$I$200,8,FALSE),'Plan your Plan'!$C$6)</f>
        <v>46357</v>
      </c>
      <c r="G164" s="45"/>
      <c r="H164" s="2">
        <f>G164*VLOOKUP('Plan your Plan'!$C$13,'Plan your Plan'!$J$4:$K$9,2,FALSE)</f>
        <v>0</v>
      </c>
      <c r="I164" s="5">
        <f t="shared" si="8"/>
        <v>46357</v>
      </c>
      <c r="J164" s="24"/>
      <c r="K164" s="5">
        <f t="shared" si="9"/>
        <v>46357</v>
      </c>
    </row>
    <row r="165" spans="2:11" x14ac:dyDescent="0.25">
      <c r="B165" s="22" t="str">
        <f>(IF(C165="","",ROUND(IF(COUNTIF('Plan your Activities'!$A$1:$Z$1,C165)&gt;0,ROUNDUP(B164,0),B164+0.01),2)))</f>
        <v/>
      </c>
      <c r="D165" s="39"/>
      <c r="E165" s="43"/>
      <c r="F165" s="44">
        <f>IFERROR(VLOOKUP(E165,$B$6:$I$200,8,FALSE),'Plan your Plan'!$C$6)</f>
        <v>46357</v>
      </c>
      <c r="G165" s="45"/>
      <c r="H165" s="2">
        <f>G165*VLOOKUP('Plan your Plan'!$C$13,'Plan your Plan'!$J$4:$K$9,2,FALSE)</f>
        <v>0</v>
      </c>
      <c r="I165" s="5">
        <f t="shared" si="8"/>
        <v>46357</v>
      </c>
      <c r="J165" s="24"/>
      <c r="K165" s="5">
        <f t="shared" si="9"/>
        <v>46357</v>
      </c>
    </row>
    <row r="166" spans="2:11" x14ac:dyDescent="0.25">
      <c r="B166" s="22" t="str">
        <f>(IF(C166="","",ROUND(IF(COUNTIF('Plan your Activities'!$A$1:$Z$1,C166)&gt;0,ROUNDUP(B165,0),B165+0.01),2)))</f>
        <v/>
      </c>
      <c r="D166" s="39"/>
      <c r="E166" s="43"/>
      <c r="F166" s="44">
        <f>IFERROR(VLOOKUP(E166,$B$6:$I$200,8,FALSE),'Plan your Plan'!$C$6)</f>
        <v>46357</v>
      </c>
      <c r="G166" s="45"/>
      <c r="H166" s="2">
        <f>G166*VLOOKUP('Plan your Plan'!$C$13,'Plan your Plan'!$J$4:$K$9,2,FALSE)</f>
        <v>0</v>
      </c>
      <c r="I166" s="5">
        <f t="shared" si="8"/>
        <v>46357</v>
      </c>
      <c r="J166" s="24"/>
      <c r="K166" s="5">
        <f t="shared" si="9"/>
        <v>46357</v>
      </c>
    </row>
    <row r="167" spans="2:11" x14ac:dyDescent="0.25">
      <c r="B167" s="22" t="str">
        <f>(IF(C167="","",ROUND(IF(COUNTIF('Plan your Activities'!$A$1:$Z$1,C167)&gt;0,ROUNDUP(B166,0),B166+0.01),2)))</f>
        <v/>
      </c>
      <c r="D167" s="39"/>
      <c r="E167" s="43"/>
      <c r="F167" s="44">
        <f>IFERROR(VLOOKUP(E167,$B$6:$I$200,8,FALSE),'Plan your Plan'!$C$6)</f>
        <v>46357</v>
      </c>
      <c r="G167" s="45"/>
      <c r="H167" s="2">
        <f>G167*VLOOKUP('Plan your Plan'!$C$13,'Plan your Plan'!$J$4:$K$9,2,FALSE)</f>
        <v>0</v>
      </c>
      <c r="I167" s="5">
        <f t="shared" si="8"/>
        <v>46357</v>
      </c>
      <c r="J167" s="24"/>
      <c r="K167" s="5">
        <f t="shared" si="9"/>
        <v>46357</v>
      </c>
    </row>
    <row r="168" spans="2:11" x14ac:dyDescent="0.25">
      <c r="B168" s="22" t="str">
        <f>(IF(C168="","",ROUND(IF(COUNTIF('Plan your Activities'!$A$1:$Z$1,C168)&gt;0,ROUNDUP(B167,0),B167+0.01),2)))</f>
        <v/>
      </c>
      <c r="D168" s="39"/>
      <c r="E168" s="43"/>
      <c r="F168" s="44">
        <f>IFERROR(VLOOKUP(E168,$B$6:$I$200,8,FALSE),'Plan your Plan'!$C$6)</f>
        <v>46357</v>
      </c>
      <c r="G168" s="45"/>
      <c r="H168" s="2">
        <f>G168*VLOOKUP('Plan your Plan'!$C$13,'Plan your Plan'!$J$4:$K$9,2,FALSE)</f>
        <v>0</v>
      </c>
      <c r="I168" s="5">
        <f t="shared" si="8"/>
        <v>46357</v>
      </c>
      <c r="J168" s="24"/>
      <c r="K168" s="5">
        <f t="shared" si="9"/>
        <v>46357</v>
      </c>
    </row>
    <row r="169" spans="2:11" x14ac:dyDescent="0.25">
      <c r="B169" s="22" t="str">
        <f>(IF(C169="","",ROUND(IF(COUNTIF('Plan your Activities'!$A$1:$Z$1,C169)&gt;0,ROUNDUP(B168,0),B168+0.01),2)))</f>
        <v/>
      </c>
      <c r="D169" s="39"/>
      <c r="E169" s="43"/>
      <c r="F169" s="44">
        <f>IFERROR(VLOOKUP(E169,$B$6:$I$200,8,FALSE),'Plan your Plan'!$C$6)</f>
        <v>46357</v>
      </c>
      <c r="G169" s="45"/>
      <c r="H169" s="2">
        <f>G169*VLOOKUP('Plan your Plan'!$C$13,'Plan your Plan'!$J$4:$K$9,2,FALSE)</f>
        <v>0</v>
      </c>
      <c r="I169" s="5">
        <f t="shared" si="8"/>
        <v>46357</v>
      </c>
      <c r="J169" s="24"/>
      <c r="K169" s="5">
        <f t="shared" si="9"/>
        <v>46357</v>
      </c>
    </row>
    <row r="170" spans="2:11" x14ac:dyDescent="0.25">
      <c r="B170" s="22" t="str">
        <f>(IF(C170="","",ROUND(IF(COUNTIF('Plan your Activities'!$A$1:$Z$1,C170)&gt;0,ROUNDUP(B169,0),B169+0.01),2)))</f>
        <v/>
      </c>
      <c r="D170" s="39"/>
      <c r="E170" s="43"/>
      <c r="F170" s="44">
        <f>IFERROR(VLOOKUP(E170,$B$6:$I$200,8,FALSE),'Plan your Plan'!$C$6)</f>
        <v>46357</v>
      </c>
      <c r="G170" s="45"/>
      <c r="H170" s="2">
        <f>G170*VLOOKUP('Plan your Plan'!$C$13,'Plan your Plan'!$J$4:$K$9,2,FALSE)</f>
        <v>0</v>
      </c>
      <c r="I170" s="5">
        <f t="shared" si="8"/>
        <v>46357</v>
      </c>
      <c r="J170" s="24"/>
      <c r="K170" s="5">
        <f t="shared" si="9"/>
        <v>46357</v>
      </c>
    </row>
    <row r="171" spans="2:11" x14ac:dyDescent="0.25">
      <c r="B171" s="22" t="str">
        <f>(IF(C171="","",ROUND(IF(COUNTIF('Plan your Activities'!$A$1:$Z$1,C171)&gt;0,ROUNDUP(B170,0),B170+0.01),2)))</f>
        <v/>
      </c>
      <c r="D171" s="39"/>
      <c r="E171" s="43"/>
      <c r="F171" s="44">
        <f>IFERROR(VLOOKUP(E171,$B$6:$I$200,8,FALSE),'Plan your Plan'!$C$6)</f>
        <v>46357</v>
      </c>
      <c r="G171" s="45"/>
      <c r="H171" s="2">
        <f>G171*VLOOKUP('Plan your Plan'!$C$13,'Plan your Plan'!$J$4:$K$9,2,FALSE)</f>
        <v>0</v>
      </c>
      <c r="I171" s="5">
        <f t="shared" si="8"/>
        <v>46357</v>
      </c>
      <c r="J171" s="24"/>
      <c r="K171" s="5">
        <f t="shared" si="9"/>
        <v>46357</v>
      </c>
    </row>
    <row r="172" spans="2:11" x14ac:dyDescent="0.25">
      <c r="B172" s="22" t="str">
        <f>(IF(C172="","",ROUND(IF(COUNTIF('Plan your Activities'!$A$1:$Z$1,C172)&gt;0,ROUNDUP(B171,0),B171+0.01),2)))</f>
        <v/>
      </c>
      <c r="D172" s="39"/>
      <c r="E172" s="43"/>
      <c r="F172" s="44">
        <f>IFERROR(VLOOKUP(E172,$B$6:$I$200,8,FALSE),'Plan your Plan'!$C$6)</f>
        <v>46357</v>
      </c>
      <c r="G172" s="45"/>
      <c r="H172" s="2">
        <f>G172*VLOOKUP('Plan your Plan'!$C$13,'Plan your Plan'!$J$4:$K$9,2,FALSE)</f>
        <v>0</v>
      </c>
      <c r="I172" s="5">
        <f t="shared" si="8"/>
        <v>46357</v>
      </c>
      <c r="J172" s="24"/>
      <c r="K172" s="5">
        <f t="shared" si="9"/>
        <v>46357</v>
      </c>
    </row>
    <row r="173" spans="2:11" x14ac:dyDescent="0.25">
      <c r="B173" s="22" t="str">
        <f>(IF(C173="","",ROUND(IF(COUNTIF('Plan your Activities'!$A$1:$Z$1,C173)&gt;0,ROUNDUP(B172,0),B172+0.01),2)))</f>
        <v/>
      </c>
      <c r="D173" s="39"/>
      <c r="E173" s="43"/>
      <c r="F173" s="44">
        <f>IFERROR(VLOOKUP(E173,$B$6:$I$200,8,FALSE),'Plan your Plan'!$C$6)</f>
        <v>46357</v>
      </c>
      <c r="G173" s="45"/>
      <c r="H173" s="2">
        <f>G173*VLOOKUP('Plan your Plan'!$C$13,'Plan your Plan'!$J$4:$K$9,2,FALSE)</f>
        <v>0</v>
      </c>
      <c r="I173" s="5">
        <f t="shared" si="8"/>
        <v>46357</v>
      </c>
      <c r="J173" s="24"/>
      <c r="K173" s="5">
        <f t="shared" si="9"/>
        <v>46357</v>
      </c>
    </row>
    <row r="174" spans="2:11" x14ac:dyDescent="0.25">
      <c r="B174" s="22" t="str">
        <f>(IF(C174="","",ROUND(IF(COUNTIF('Plan your Activities'!$A$1:$Z$1,C174)&gt;0,ROUNDUP(B173,0),B173+0.01),2)))</f>
        <v/>
      </c>
      <c r="D174" s="39"/>
      <c r="E174" s="43"/>
      <c r="F174" s="44">
        <f>IFERROR(VLOOKUP(E174,$B$6:$I$200,8,FALSE),'Plan your Plan'!$C$6)</f>
        <v>46357</v>
      </c>
      <c r="G174" s="45"/>
      <c r="H174" s="2">
        <f>G174*VLOOKUP('Plan your Plan'!$C$13,'Plan your Plan'!$J$4:$K$9,2,FALSE)</f>
        <v>0</v>
      </c>
      <c r="I174" s="5">
        <f t="shared" si="8"/>
        <v>46357</v>
      </c>
      <c r="J174" s="24"/>
      <c r="K174" s="5">
        <f t="shared" si="9"/>
        <v>46357</v>
      </c>
    </row>
    <row r="175" spans="2:11" x14ac:dyDescent="0.25">
      <c r="B175" s="22" t="str">
        <f>(IF(C175="","",ROUND(IF(COUNTIF('Plan your Activities'!$A$1:$Z$1,C175)&gt;0,ROUNDUP(B174,0),B174+0.01),2)))</f>
        <v/>
      </c>
      <c r="D175" s="39"/>
      <c r="E175" s="43"/>
      <c r="F175" s="44">
        <f>IFERROR(VLOOKUP(E175,$B$6:$I$200,8,FALSE),'Plan your Plan'!$C$6)</f>
        <v>46357</v>
      </c>
      <c r="G175" s="45"/>
      <c r="H175" s="2">
        <f>G175*VLOOKUP('Plan your Plan'!$C$13,'Plan your Plan'!$J$4:$K$9,2,FALSE)</f>
        <v>0</v>
      </c>
      <c r="I175" s="5">
        <f t="shared" si="8"/>
        <v>46357</v>
      </c>
      <c r="J175" s="24"/>
      <c r="K175" s="5">
        <f t="shared" si="9"/>
        <v>46357</v>
      </c>
    </row>
    <row r="176" spans="2:11" x14ac:dyDescent="0.25">
      <c r="B176" s="22" t="str">
        <f>(IF(C176="","",ROUND(IF(COUNTIF('Plan your Activities'!$A$1:$Z$1,C176)&gt;0,ROUNDUP(B175,0),B175+0.01),2)))</f>
        <v/>
      </c>
      <c r="D176" s="39"/>
      <c r="E176" s="43"/>
      <c r="F176" s="44">
        <f>IFERROR(VLOOKUP(E176,$B$6:$I$200,8,FALSE),'Plan your Plan'!$C$6)</f>
        <v>46357</v>
      </c>
      <c r="G176" s="45"/>
      <c r="H176" s="2">
        <f>G176*VLOOKUP('Plan your Plan'!$C$13,'Plan your Plan'!$J$4:$K$9,2,FALSE)</f>
        <v>0</v>
      </c>
      <c r="I176" s="5">
        <f t="shared" si="8"/>
        <v>46357</v>
      </c>
      <c r="J176" s="24"/>
      <c r="K176" s="5">
        <f t="shared" si="9"/>
        <v>46357</v>
      </c>
    </row>
    <row r="177" spans="2:11" x14ac:dyDescent="0.25">
      <c r="B177" s="22" t="str">
        <f>(IF(C177="","",ROUND(IF(COUNTIF('Plan your Activities'!$A$1:$Z$1,C177)&gt;0,ROUNDUP(B176,0),B176+0.01),2)))</f>
        <v/>
      </c>
      <c r="D177" s="39"/>
      <c r="E177" s="43"/>
      <c r="F177" s="44">
        <f>IFERROR(VLOOKUP(E177,$B$6:$I$200,8,FALSE),'Plan your Plan'!$C$6)</f>
        <v>46357</v>
      </c>
      <c r="G177" s="45"/>
      <c r="H177" s="2">
        <f>G177*VLOOKUP('Plan your Plan'!$C$13,'Plan your Plan'!$J$4:$K$9,2,FALSE)</f>
        <v>0</v>
      </c>
      <c r="I177" s="5">
        <f t="shared" si="8"/>
        <v>46357</v>
      </c>
      <c r="J177" s="24"/>
      <c r="K177" s="5">
        <f t="shared" si="9"/>
        <v>46357</v>
      </c>
    </row>
    <row r="178" spans="2:11" x14ac:dyDescent="0.25">
      <c r="B178" s="22" t="str">
        <f>(IF(C178="","",ROUND(IF(COUNTIF('Plan your Activities'!$A$1:$Z$1,C178)&gt;0,ROUNDUP(B177,0),B177+0.01),2)))</f>
        <v/>
      </c>
      <c r="D178" s="39"/>
      <c r="E178" s="43"/>
      <c r="F178" s="44">
        <f>IFERROR(VLOOKUP(E178,$B$6:$I$200,8,FALSE),'Plan your Plan'!$C$6)</f>
        <v>46357</v>
      </c>
      <c r="G178" s="45"/>
      <c r="H178" s="2">
        <f>G178*VLOOKUP('Plan your Plan'!$C$13,'Plan your Plan'!$J$4:$K$9,2,FALSE)</f>
        <v>0</v>
      </c>
      <c r="I178" s="5">
        <f t="shared" si="8"/>
        <v>46357</v>
      </c>
      <c r="J178" s="24"/>
      <c r="K178" s="5">
        <f t="shared" si="9"/>
        <v>46357</v>
      </c>
    </row>
    <row r="179" spans="2:11" x14ac:dyDescent="0.25">
      <c r="B179" s="22" t="str">
        <f>(IF(C179="","",ROUND(IF(COUNTIF('Plan your Activities'!$A$1:$Z$1,C179)&gt;0,ROUNDUP(B178,0),B178+0.01),2)))</f>
        <v/>
      </c>
      <c r="D179" s="39"/>
      <c r="E179" s="43"/>
      <c r="F179" s="44">
        <f>IFERROR(VLOOKUP(E179,$B$6:$I$200,8,FALSE),'Plan your Plan'!$C$6)</f>
        <v>46357</v>
      </c>
      <c r="G179" s="45"/>
      <c r="H179" s="2">
        <f>G179*VLOOKUP('Plan your Plan'!$C$13,'Plan your Plan'!$J$4:$K$9,2,FALSE)</f>
        <v>0</v>
      </c>
      <c r="I179" s="5">
        <f t="shared" si="8"/>
        <v>46357</v>
      </c>
      <c r="J179" s="24"/>
      <c r="K179" s="5">
        <f t="shared" si="9"/>
        <v>46357</v>
      </c>
    </row>
    <row r="180" spans="2:11" x14ac:dyDescent="0.25">
      <c r="B180" s="22" t="str">
        <f>(IF(C180="","",ROUND(IF(COUNTIF('Plan your Activities'!$A$1:$Z$1,C180)&gt;0,ROUNDUP(B179,0),B179+0.01),2)))</f>
        <v/>
      </c>
      <c r="D180" s="39"/>
      <c r="E180" s="43"/>
      <c r="F180" s="44">
        <f>IFERROR(VLOOKUP(E180,$B$6:$I$200,8,FALSE),'Plan your Plan'!$C$6)</f>
        <v>46357</v>
      </c>
      <c r="G180" s="45"/>
      <c r="H180" s="2">
        <f>G180*VLOOKUP('Plan your Plan'!$C$13,'Plan your Plan'!$J$4:$K$9,2,FALSE)</f>
        <v>0</v>
      </c>
      <c r="I180" s="5">
        <f t="shared" si="8"/>
        <v>46357</v>
      </c>
      <c r="J180" s="24"/>
      <c r="K180" s="5">
        <f t="shared" si="9"/>
        <v>46357</v>
      </c>
    </row>
    <row r="181" spans="2:11" x14ac:dyDescent="0.25">
      <c r="B181" s="22" t="str">
        <f>(IF(C181="","",ROUND(IF(COUNTIF('Plan your Activities'!$A$1:$Z$1,C181)&gt;0,ROUNDUP(B180,0),B180+0.01),2)))</f>
        <v/>
      </c>
      <c r="D181" s="39"/>
      <c r="E181" s="43"/>
      <c r="F181" s="44">
        <f>IFERROR(VLOOKUP(E181,$B$6:$I$200,8,FALSE),'Plan your Plan'!$C$6)</f>
        <v>46357</v>
      </c>
      <c r="G181" s="45"/>
      <c r="H181" s="2">
        <f>G181*VLOOKUP('Plan your Plan'!$C$13,'Plan your Plan'!$J$4:$K$9,2,FALSE)</f>
        <v>0</v>
      </c>
      <c r="I181" s="5">
        <f t="shared" si="8"/>
        <v>46357</v>
      </c>
      <c r="J181" s="24"/>
      <c r="K181" s="5">
        <f t="shared" si="9"/>
        <v>46357</v>
      </c>
    </row>
    <row r="182" spans="2:11" x14ac:dyDescent="0.25">
      <c r="B182" s="22" t="str">
        <f>(IF(C182="","",ROUND(IF(COUNTIF('Plan your Activities'!$A$1:$Z$1,C182)&gt;0,ROUNDUP(B181,0),B181+0.01),2)))</f>
        <v/>
      </c>
      <c r="D182" s="39"/>
      <c r="E182" s="43"/>
      <c r="F182" s="44">
        <f>IFERROR(VLOOKUP(E182,$B$6:$I$200,8,FALSE),'Plan your Plan'!$C$6)</f>
        <v>46357</v>
      </c>
      <c r="G182" s="45"/>
      <c r="H182" s="2">
        <f>G182*VLOOKUP('Plan your Plan'!$C$13,'Plan your Plan'!$J$4:$K$9,2,FALSE)</f>
        <v>0</v>
      </c>
      <c r="I182" s="5">
        <f t="shared" si="8"/>
        <v>46357</v>
      </c>
      <c r="J182" s="24"/>
      <c r="K182" s="5">
        <f t="shared" si="9"/>
        <v>46357</v>
      </c>
    </row>
    <row r="183" spans="2:11" x14ac:dyDescent="0.25">
      <c r="B183" s="22" t="str">
        <f>(IF(C183="","",ROUND(IF(COUNTIF('Plan your Activities'!$A$1:$Z$1,C183)&gt;0,ROUNDUP(B182,0),B182+0.01),2)))</f>
        <v/>
      </c>
      <c r="D183" s="39"/>
      <c r="E183" s="43"/>
      <c r="F183" s="44">
        <f>IFERROR(VLOOKUP(E183,$B$6:$I$200,8,FALSE),'Plan your Plan'!$C$6)</f>
        <v>46357</v>
      </c>
      <c r="G183" s="45"/>
      <c r="H183" s="2">
        <f>G183*VLOOKUP('Plan your Plan'!$C$13,'Plan your Plan'!$J$4:$K$9,2,FALSE)</f>
        <v>0</v>
      </c>
      <c r="I183" s="5">
        <f t="shared" si="8"/>
        <v>46357</v>
      </c>
      <c r="J183" s="24"/>
      <c r="K183" s="5">
        <f t="shared" si="9"/>
        <v>46357</v>
      </c>
    </row>
    <row r="184" spans="2:11" x14ac:dyDescent="0.25">
      <c r="B184" s="22" t="str">
        <f>(IF(C184="","",ROUND(IF(COUNTIF('Plan your Activities'!$A$1:$Z$1,C184)&gt;0,ROUNDUP(B183,0),B183+0.01),2)))</f>
        <v/>
      </c>
      <c r="D184" s="39"/>
      <c r="E184" s="43"/>
      <c r="F184" s="44">
        <f>IFERROR(VLOOKUP(E184,$B$6:$I$200,8,FALSE),'Plan your Plan'!$C$6)</f>
        <v>46357</v>
      </c>
      <c r="G184" s="45"/>
      <c r="H184" s="2">
        <f>G184*VLOOKUP('Plan your Plan'!$C$13,'Plan your Plan'!$J$4:$K$9,2,FALSE)</f>
        <v>0</v>
      </c>
      <c r="I184" s="5">
        <f t="shared" si="8"/>
        <v>46357</v>
      </c>
      <c r="J184" s="24"/>
      <c r="K184" s="5">
        <f t="shared" si="9"/>
        <v>46357</v>
      </c>
    </row>
    <row r="185" spans="2:11" x14ac:dyDescent="0.25">
      <c r="B185" s="22" t="str">
        <f>(IF(C185="","",ROUND(IF(COUNTIF('Plan your Activities'!$A$1:$Z$1,C185)&gt;0,ROUNDUP(B184,0),B184+0.01),2)))</f>
        <v/>
      </c>
      <c r="D185" s="39"/>
      <c r="E185" s="43"/>
      <c r="F185" s="44">
        <f>IFERROR(VLOOKUP(E185,$B$6:$I$200,8,FALSE),'Plan your Plan'!$C$6)</f>
        <v>46357</v>
      </c>
      <c r="G185" s="45"/>
      <c r="H185" s="2">
        <f>G185*VLOOKUP('Plan your Plan'!$C$13,'Plan your Plan'!$J$4:$K$9,2,FALSE)</f>
        <v>0</v>
      </c>
      <c r="I185" s="5">
        <f t="shared" si="8"/>
        <v>46357</v>
      </c>
      <c r="J185" s="24"/>
      <c r="K185" s="5">
        <f t="shared" si="9"/>
        <v>46357</v>
      </c>
    </row>
    <row r="186" spans="2:11" x14ac:dyDescent="0.25">
      <c r="B186" s="22" t="str">
        <f>(IF(C186="","",ROUND(IF(COUNTIF('Plan your Activities'!$A$1:$Z$1,C186)&gt;0,ROUNDUP(B185,0),B185+0.01),2)))</f>
        <v/>
      </c>
      <c r="D186" s="39"/>
      <c r="E186" s="43"/>
      <c r="F186" s="44">
        <f>IFERROR(VLOOKUP(E186,$B$6:$I$200,8,FALSE),'Plan your Plan'!$C$6)</f>
        <v>46357</v>
      </c>
      <c r="G186" s="45"/>
      <c r="H186" s="2">
        <f>G186*VLOOKUP('Plan your Plan'!$C$13,'Plan your Plan'!$J$4:$K$9,2,FALSE)</f>
        <v>0</v>
      </c>
      <c r="I186" s="5">
        <f t="shared" ref="I186:I200" si="10">IF(F186="","",F186+H186)</f>
        <v>46357</v>
      </c>
      <c r="J186" s="24"/>
      <c r="K186" s="5">
        <f t="shared" ref="K186:K200" si="11">IF(F186="","",F186+(H186*J186))</f>
        <v>46357</v>
      </c>
    </row>
    <row r="187" spans="2:11" x14ac:dyDescent="0.25">
      <c r="B187" s="22" t="str">
        <f>(IF(C187="","",ROUND(IF(COUNTIF('Plan your Activities'!$A$1:$Z$1,C187)&gt;0,ROUNDUP(B186,0),B186+0.01),2)))</f>
        <v/>
      </c>
      <c r="D187" s="39"/>
      <c r="E187" s="43"/>
      <c r="F187" s="44">
        <f>IFERROR(VLOOKUP(E187,$B$6:$I$200,8,FALSE),'Plan your Plan'!$C$6)</f>
        <v>46357</v>
      </c>
      <c r="G187" s="45"/>
      <c r="H187" s="2">
        <f>G187*VLOOKUP('Plan your Plan'!$C$13,'Plan your Plan'!$J$4:$K$9,2,FALSE)</f>
        <v>0</v>
      </c>
      <c r="I187" s="5">
        <f t="shared" si="10"/>
        <v>46357</v>
      </c>
      <c r="J187" s="24"/>
      <c r="K187" s="5">
        <f t="shared" si="11"/>
        <v>46357</v>
      </c>
    </row>
    <row r="188" spans="2:11" x14ac:dyDescent="0.25">
      <c r="B188" s="22" t="str">
        <f>(IF(C188="","",ROUND(IF(COUNTIF('Plan your Activities'!$A$1:$Z$1,C188)&gt;0,ROUNDUP(B187,0),B187+0.01),2)))</f>
        <v/>
      </c>
      <c r="D188" s="39"/>
      <c r="E188" s="43"/>
      <c r="F188" s="44">
        <f>IFERROR(VLOOKUP(E188,$B$6:$I$200,8,FALSE),'Plan your Plan'!$C$6)</f>
        <v>46357</v>
      </c>
      <c r="G188" s="45"/>
      <c r="H188" s="2">
        <f>G188*VLOOKUP('Plan your Plan'!$C$13,'Plan your Plan'!$J$4:$K$9,2,FALSE)</f>
        <v>0</v>
      </c>
      <c r="I188" s="5">
        <f t="shared" si="10"/>
        <v>46357</v>
      </c>
      <c r="J188" s="24"/>
      <c r="K188" s="5">
        <f t="shared" si="11"/>
        <v>46357</v>
      </c>
    </row>
    <row r="189" spans="2:11" x14ac:dyDescent="0.25">
      <c r="B189" s="22" t="str">
        <f>(IF(C189="","",ROUND(IF(COUNTIF('Plan your Activities'!$A$1:$Z$1,C189)&gt;0,ROUNDUP(B188,0),B188+0.01),2)))</f>
        <v/>
      </c>
      <c r="D189" s="39"/>
      <c r="E189" s="43"/>
      <c r="F189" s="44">
        <f>IFERROR(VLOOKUP(E189,$B$6:$I$200,8,FALSE),'Plan your Plan'!$C$6)</f>
        <v>46357</v>
      </c>
      <c r="G189" s="45"/>
      <c r="H189" s="2">
        <f>G189*VLOOKUP('Plan your Plan'!$C$13,'Plan your Plan'!$J$4:$K$9,2,FALSE)</f>
        <v>0</v>
      </c>
      <c r="I189" s="5">
        <f t="shared" si="10"/>
        <v>46357</v>
      </c>
      <c r="J189" s="24"/>
      <c r="K189" s="5">
        <f t="shared" si="11"/>
        <v>46357</v>
      </c>
    </row>
    <row r="190" spans="2:11" x14ac:dyDescent="0.25">
      <c r="B190" s="22" t="str">
        <f>(IF(C190="","",ROUND(IF(COUNTIF('Plan your Activities'!$A$1:$Z$1,C190)&gt;0,ROUNDUP(B189,0),B189+0.01),2)))</f>
        <v/>
      </c>
      <c r="D190" s="39"/>
      <c r="E190" s="43"/>
      <c r="F190" s="44">
        <f>IFERROR(VLOOKUP(E190,$B$6:$I$200,8,FALSE),'Plan your Plan'!$C$6)</f>
        <v>46357</v>
      </c>
      <c r="G190" s="45"/>
      <c r="H190" s="2">
        <f>G190*VLOOKUP('Plan your Plan'!$C$13,'Plan your Plan'!$J$4:$K$9,2,FALSE)</f>
        <v>0</v>
      </c>
      <c r="I190" s="5">
        <f t="shared" si="10"/>
        <v>46357</v>
      </c>
      <c r="J190" s="24"/>
      <c r="K190" s="5">
        <f t="shared" si="11"/>
        <v>46357</v>
      </c>
    </row>
    <row r="191" spans="2:11" x14ac:dyDescent="0.25">
      <c r="B191" s="22" t="str">
        <f>(IF(C191="","",ROUND(IF(COUNTIF('Plan your Activities'!$A$1:$Z$1,C191)&gt;0,ROUNDUP(B190,0),B190+0.01),2)))</f>
        <v/>
      </c>
      <c r="D191" s="39"/>
      <c r="E191" s="43"/>
      <c r="F191" s="44">
        <f>IFERROR(VLOOKUP(E191,$B$6:$I$200,8,FALSE),'Plan your Plan'!$C$6)</f>
        <v>46357</v>
      </c>
      <c r="G191" s="45"/>
      <c r="H191" s="2">
        <f>G191*VLOOKUP('Plan your Plan'!$C$13,'Plan your Plan'!$J$4:$K$9,2,FALSE)</f>
        <v>0</v>
      </c>
      <c r="I191" s="5">
        <f t="shared" si="10"/>
        <v>46357</v>
      </c>
      <c r="J191" s="24"/>
      <c r="K191" s="5">
        <f t="shared" si="11"/>
        <v>46357</v>
      </c>
    </row>
    <row r="192" spans="2:11" x14ac:dyDescent="0.25">
      <c r="B192" s="22" t="str">
        <f>(IF(C192="","",ROUND(IF(COUNTIF('Plan your Activities'!$A$1:$Z$1,C192)&gt;0,ROUNDUP(B191,0),B191+0.01),2)))</f>
        <v/>
      </c>
      <c r="D192" s="39"/>
      <c r="E192" s="43"/>
      <c r="F192" s="44">
        <f>IFERROR(VLOOKUP(E192,$B$6:$I$200,8,FALSE),'Plan your Plan'!$C$6)</f>
        <v>46357</v>
      </c>
      <c r="G192" s="45"/>
      <c r="H192" s="2">
        <f>G192*VLOOKUP('Plan your Plan'!$C$13,'Plan your Plan'!$J$4:$K$9,2,FALSE)</f>
        <v>0</v>
      </c>
      <c r="I192" s="5">
        <f t="shared" si="10"/>
        <v>46357</v>
      </c>
      <c r="J192" s="24"/>
      <c r="K192" s="5">
        <f t="shared" si="11"/>
        <v>46357</v>
      </c>
    </row>
    <row r="193" spans="2:11" x14ac:dyDescent="0.25">
      <c r="B193" s="22" t="str">
        <f>(IF(C193="","",ROUND(IF(COUNTIF('Plan your Activities'!$A$1:$Z$1,C193)&gt;0,ROUNDUP(B192,0),B192+0.01),2)))</f>
        <v/>
      </c>
      <c r="D193" s="39"/>
      <c r="E193" s="43"/>
      <c r="F193" s="44">
        <f>IFERROR(VLOOKUP(E193,$B$6:$I$200,8,FALSE),'Plan your Plan'!$C$6)</f>
        <v>46357</v>
      </c>
      <c r="G193" s="45"/>
      <c r="H193" s="2">
        <f>G193*VLOOKUP('Plan your Plan'!$C$13,'Plan your Plan'!$J$4:$K$9,2,FALSE)</f>
        <v>0</v>
      </c>
      <c r="I193" s="5">
        <f t="shared" si="10"/>
        <v>46357</v>
      </c>
      <c r="J193" s="24"/>
      <c r="K193" s="5">
        <f t="shared" si="11"/>
        <v>46357</v>
      </c>
    </row>
    <row r="194" spans="2:11" x14ac:dyDescent="0.25">
      <c r="B194" s="22" t="str">
        <f>(IF(C194="","",ROUND(IF(COUNTIF('Plan your Activities'!$A$1:$Z$1,C194)&gt;0,ROUNDUP(B193,0),B193+0.01),2)))</f>
        <v/>
      </c>
      <c r="D194" s="39"/>
      <c r="E194" s="43"/>
      <c r="F194" s="44">
        <f>IFERROR(VLOOKUP(E194,$B$6:$I$200,8,FALSE),'Plan your Plan'!$C$6)</f>
        <v>46357</v>
      </c>
      <c r="G194" s="45"/>
      <c r="H194" s="2">
        <f>G194*VLOOKUP('Plan your Plan'!$C$13,'Plan your Plan'!$J$4:$K$9,2,FALSE)</f>
        <v>0</v>
      </c>
      <c r="I194" s="5">
        <f t="shared" si="10"/>
        <v>46357</v>
      </c>
      <c r="J194" s="24"/>
      <c r="K194" s="5">
        <f t="shared" si="11"/>
        <v>46357</v>
      </c>
    </row>
    <row r="195" spans="2:11" x14ac:dyDescent="0.25">
      <c r="B195" s="22" t="str">
        <f>(IF(C195="","",ROUND(IF(COUNTIF('Plan your Activities'!$A$1:$Z$1,C195)&gt;0,ROUNDUP(B194,0),B194+0.01),2)))</f>
        <v/>
      </c>
      <c r="D195" s="39"/>
      <c r="E195" s="43"/>
      <c r="F195" s="44">
        <f>IFERROR(VLOOKUP(E195,$B$6:$I$200,8,FALSE),'Plan your Plan'!$C$6)</f>
        <v>46357</v>
      </c>
      <c r="G195" s="45"/>
      <c r="H195" s="2">
        <f>G195*VLOOKUP('Plan your Plan'!$C$13,'Plan your Plan'!$J$4:$K$9,2,FALSE)</f>
        <v>0</v>
      </c>
      <c r="I195" s="5">
        <f t="shared" si="10"/>
        <v>46357</v>
      </c>
      <c r="J195" s="24"/>
      <c r="K195" s="5">
        <f t="shared" si="11"/>
        <v>46357</v>
      </c>
    </row>
    <row r="196" spans="2:11" x14ac:dyDescent="0.25">
      <c r="B196" s="22" t="str">
        <f>(IF(C196="","",ROUND(IF(COUNTIF('Plan your Activities'!$A$1:$Z$1,C196)&gt;0,ROUNDUP(B195,0),B195+0.01),2)))</f>
        <v/>
      </c>
      <c r="D196" s="39"/>
      <c r="E196" s="43"/>
      <c r="F196" s="44">
        <f>IFERROR(VLOOKUP(E196,$B$6:$I$200,8,FALSE),'Plan your Plan'!$C$6)</f>
        <v>46357</v>
      </c>
      <c r="G196" s="45"/>
      <c r="H196" s="2">
        <f>G196*VLOOKUP('Plan your Plan'!$C$13,'Plan your Plan'!$J$4:$K$9,2,FALSE)</f>
        <v>0</v>
      </c>
      <c r="I196" s="5">
        <f t="shared" si="10"/>
        <v>46357</v>
      </c>
      <c r="J196" s="24"/>
      <c r="K196" s="5">
        <f t="shared" si="11"/>
        <v>46357</v>
      </c>
    </row>
    <row r="197" spans="2:11" x14ac:dyDescent="0.25">
      <c r="B197" s="22" t="str">
        <f>(IF(C197="","",ROUND(IF(COUNTIF('Plan your Activities'!$A$1:$Z$1,C197)&gt;0,ROUNDUP(B196,0),B196+0.01),2)))</f>
        <v/>
      </c>
      <c r="D197" s="39"/>
      <c r="E197" s="43"/>
      <c r="F197" s="44">
        <f>IFERROR(VLOOKUP(E197,$B$6:$I$200,8,FALSE),'Plan your Plan'!$C$6)</f>
        <v>46357</v>
      </c>
      <c r="G197" s="45"/>
      <c r="H197" s="2">
        <f>G197*VLOOKUP('Plan your Plan'!$C$13,'Plan your Plan'!$J$4:$K$9,2,FALSE)</f>
        <v>0</v>
      </c>
      <c r="I197" s="5">
        <f t="shared" si="10"/>
        <v>46357</v>
      </c>
      <c r="J197" s="24"/>
      <c r="K197" s="5">
        <f t="shared" si="11"/>
        <v>46357</v>
      </c>
    </row>
    <row r="198" spans="2:11" x14ac:dyDescent="0.25">
      <c r="B198" s="22" t="str">
        <f>(IF(C198="","",ROUND(IF(COUNTIF('Plan your Activities'!$A$1:$Z$1,C198)&gt;0,ROUNDUP(B197,0),B197+0.01),2)))</f>
        <v/>
      </c>
      <c r="D198" s="39"/>
      <c r="E198" s="43"/>
      <c r="F198" s="44">
        <f>IFERROR(VLOOKUP(E198,$B$6:$I$200,8,FALSE),'Plan your Plan'!$C$6)</f>
        <v>46357</v>
      </c>
      <c r="G198" s="45"/>
      <c r="H198" s="2">
        <f>G198*VLOOKUP('Plan your Plan'!$C$13,'Plan your Plan'!$J$4:$K$9,2,FALSE)</f>
        <v>0</v>
      </c>
      <c r="I198" s="5">
        <f t="shared" si="10"/>
        <v>46357</v>
      </c>
      <c r="J198" s="24"/>
      <c r="K198" s="5">
        <f t="shared" si="11"/>
        <v>46357</v>
      </c>
    </row>
    <row r="199" spans="2:11" x14ac:dyDescent="0.25">
      <c r="B199" s="22" t="str">
        <f>(IF(C199="","",ROUND(IF(COUNTIF('Plan your Activities'!$A$1:$Z$1,C199)&gt;0,ROUNDUP(B198,0),B198+0.01),2)))</f>
        <v/>
      </c>
      <c r="D199" s="39"/>
      <c r="E199" s="43"/>
      <c r="F199" s="44">
        <f>IFERROR(VLOOKUP(E199,$B$6:$I$200,8,FALSE),'Plan your Plan'!$C$6)</f>
        <v>46357</v>
      </c>
      <c r="G199" s="45"/>
      <c r="H199" s="2">
        <f>G199*VLOOKUP('Plan your Plan'!$C$13,'Plan your Plan'!$J$4:$K$9,2,FALSE)</f>
        <v>0</v>
      </c>
      <c r="I199" s="5">
        <f t="shared" si="10"/>
        <v>46357</v>
      </c>
      <c r="J199" s="24"/>
      <c r="K199" s="5">
        <f t="shared" si="11"/>
        <v>46357</v>
      </c>
    </row>
    <row r="200" spans="2:11" x14ac:dyDescent="0.25">
      <c r="B200" s="22" t="str">
        <f>(IF(C200="","",ROUND(IF(COUNTIF('Plan your Activities'!$A$1:$Z$1,C200)&gt;0,ROUNDUP(B199,0),B199+0.01),2)))</f>
        <v/>
      </c>
      <c r="D200" s="39"/>
      <c r="E200" s="43"/>
      <c r="F200" s="44">
        <f>IFERROR(VLOOKUP(E200,$B$6:$I$200,8,FALSE),'Plan your Plan'!$C$6)</f>
        <v>46357</v>
      </c>
      <c r="G200" s="45"/>
      <c r="H200" s="2">
        <f>G200*VLOOKUP('Plan your Plan'!$C$13,'Plan your Plan'!$J$4:$K$9,2,FALSE)</f>
        <v>0</v>
      </c>
      <c r="I200" s="5">
        <f t="shared" si="10"/>
        <v>46357</v>
      </c>
      <c r="J200" s="24"/>
      <c r="K200" s="5">
        <f t="shared" si="11"/>
        <v>46357</v>
      </c>
    </row>
  </sheetData>
  <sheetProtection sheet="1" objects="1" scenarios="1"/>
  <mergeCells count="3">
    <mergeCell ref="H4:H5"/>
    <mergeCell ref="J2:M2"/>
    <mergeCell ref="D2:G2"/>
  </mergeCells>
  <conditionalFormatting sqref="B6:DJ200">
    <cfRule type="expression" dxfId="6" priority="2">
      <formula>$B6/ROUND($B6,0)=1</formula>
    </cfRule>
  </conditionalFormatting>
  <conditionalFormatting sqref="C6:C200">
    <cfRule type="expression" dxfId="5" priority="1" stopIfTrue="1">
      <formula>$B6/ROUND($B6,0)=1</formula>
    </cfRule>
  </conditionalFormatting>
  <conditionalFormatting sqref="N7:DJ200">
    <cfRule type="expression" dxfId="2" priority="3">
      <formula>AND($K7&gt;N$5,$F7&lt;O$5)</formula>
    </cfRule>
    <cfRule type="expression" dxfId="1" priority="4">
      <formula>AND($I7&gt;=N$5,$F7&lt;O$5)</formula>
    </cfRule>
  </conditionalFormatting>
  <dataValidations count="3">
    <dataValidation type="date" allowBlank="1" showInputMessage="1" showErrorMessage="1" sqref="F6:F200" xr:uid="{4A9B493D-9B68-4F53-87BB-C089B7FD5A32}">
      <formula1>36526</formula1>
      <formula2>401769</formula2>
    </dataValidation>
    <dataValidation type="list" allowBlank="1" showInputMessage="1" showErrorMessage="1" sqref="E6:E57" xr:uid="{80272C77-4401-49EA-8057-F6404F3AFB65}">
      <formula1>$B$7:$B$2000</formula1>
    </dataValidation>
    <dataValidation type="whole" allowBlank="1" showInputMessage="1" showErrorMessage="1" sqref="G7:G1048576" xr:uid="{6AF0C94F-323C-4CA9-91C1-A8CCD7CE4C24}">
      <formula1>0</formula1>
      <formula2>500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5ED29D17-4323-44C5-9755-B52FE219CC4B}">
            <xm:f>OR('Plan your Plan'!$C$13="day",'Plan your Plan'!$C$13="week")</xm:f>
            <x14:dxf>
              <numFmt numFmtId="165" formatCode="d\ mmmyy"/>
            </x14:dxf>
          </x14:cfRule>
          <x14:cfRule type="expression" priority="10" id="{9CBA3ADD-D9FA-4A28-9F46-770AD8B683F1}">
            <xm:f>OR('Plan your Plan'!$C$13="month",'Plan your Plan'!$C$13="year")</xm:f>
            <x14:dxf>
              <numFmt numFmtId="22" formatCode="mmm\-yy"/>
            </x14:dxf>
          </x14:cfRule>
          <xm:sqref>N5:DJ5 K7:K200 I6:I200 F6:F200</xm:sqref>
        </x14:conditionalFormatting>
        <x14:conditionalFormatting xmlns:xm="http://schemas.microsoft.com/office/excel/2006/main">
          <x14:cfRule type="expression" priority="8" id="{388943C8-68D5-4C3A-887D-334F16941ACD}">
            <xm:f>OR('Plan your Plan'!$C$13="hour",'Plan your Plan'!$C$13="minute")</xm:f>
            <x14:dxf>
              <numFmt numFmtId="23" formatCode="h:mm\ AM/PM"/>
            </x14:dxf>
          </x14:cfRule>
          <xm:sqref>N5:DJ5 K7:K200 I6:I200 F6:F200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152587-30E6-470A-8F69-46969B8123AC}">
          <x14:formula1>
            <xm:f>'Plan your Plan'!$D$6:$D$33</xm:f>
          </x14:formula1>
          <xm:sqref>D6:D50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your Plan</vt:lpstr>
      <vt:lpstr>Plan your Activities</vt:lpstr>
      <vt:lpstr>Plan your Gantt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Sainty</dc:creator>
  <cp:lastModifiedBy>Tanya Sainty</cp:lastModifiedBy>
  <dcterms:created xsi:type="dcterms:W3CDTF">2026-09-15T22:34:29Z</dcterms:created>
  <dcterms:modified xsi:type="dcterms:W3CDTF">2026-09-27T08:47:57Z</dcterms:modified>
</cp:coreProperties>
</file>